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D:\Onedrive\Berufspolitik\Nachzahlungsberechnungen\"/>
    </mc:Choice>
  </mc:AlternateContent>
  <bookViews>
    <workbookView xWindow="-105" yWindow="-105" windowWidth="21795" windowHeight="14595" tabRatio="859"/>
  </bookViews>
  <sheets>
    <sheet name="Anleitung" sheetId="8" r:id="rId1"/>
    <sheet name="VT" sheetId="14" r:id="rId2"/>
    <sheet name="TP &amp; AP" sheetId="15" r:id="rId3"/>
    <sheet name="OPW" sheetId="16" r:id="rId4"/>
    <sheet name="VT 2015" sheetId="5" r:id="rId5"/>
    <sheet name="VT 2019" sheetId="10" r:id="rId6"/>
    <sheet name="TP &amp; AP 2015" sheetId="6" r:id="rId7"/>
    <sheet name="TP &amp; AP 2019" sheetId="11" r:id="rId8"/>
    <sheet name="Daten 2015" sheetId="4" r:id="rId9"/>
    <sheet name="Daten 2019" sheetId="9" r:id="rId10"/>
  </sheets>
  <calcPr calcId="162913"/>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C6" i="9" l="1"/>
  <c r="BC7" i="9"/>
  <c r="BC8" i="9"/>
  <c r="BC5" i="9"/>
  <c r="BB6" i="9"/>
  <c r="BB7" i="9"/>
  <c r="BB8" i="9"/>
  <c r="BB5" i="9"/>
  <c r="AZ6" i="9"/>
  <c r="AZ7" i="9"/>
  <c r="AZ8" i="9"/>
  <c r="AZ5" i="9"/>
  <c r="AY6" i="9"/>
  <c r="AY7" i="9"/>
  <c r="AY8" i="9"/>
  <c r="AY5" i="9"/>
  <c r="AK32" i="6" l="1"/>
  <c r="AK33" i="6"/>
  <c r="AK34" i="6"/>
  <c r="AK35" i="6"/>
  <c r="AK36" i="6"/>
  <c r="AK37" i="6"/>
  <c r="AK38" i="6"/>
  <c r="AK39" i="6"/>
  <c r="AK40" i="6"/>
  <c r="AK41" i="6"/>
  <c r="AJ32" i="6"/>
  <c r="AJ33" i="6"/>
  <c r="AJ34" i="6"/>
  <c r="AJ35" i="6"/>
  <c r="AJ36" i="6"/>
  <c r="AJ37" i="6"/>
  <c r="AJ38" i="6"/>
  <c r="AJ39" i="6"/>
  <c r="AJ40" i="6"/>
  <c r="AJ41" i="6"/>
  <c r="H32" i="11"/>
  <c r="H33" i="11"/>
  <c r="H34" i="11"/>
  <c r="H35" i="11"/>
  <c r="H36" i="11"/>
  <c r="H37" i="11"/>
  <c r="H38" i="11"/>
  <c r="H39" i="11"/>
  <c r="H40" i="11"/>
  <c r="H41" i="11"/>
  <c r="H31" i="11"/>
  <c r="AQ32" i="11"/>
  <c r="AR32" i="11"/>
  <c r="AS32" i="11"/>
  <c r="AT32" i="11"/>
  <c r="AU32" i="11"/>
  <c r="AV32" i="11"/>
  <c r="AW32" i="11"/>
  <c r="AX32" i="11"/>
  <c r="AY32" i="11"/>
  <c r="AZ32" i="11"/>
  <c r="BA32" i="11"/>
  <c r="BB32" i="11"/>
  <c r="BC32" i="11"/>
  <c r="AQ33" i="11"/>
  <c r="AR33" i="11"/>
  <c r="AS33" i="11"/>
  <c r="AT33" i="11"/>
  <c r="AU33" i="11"/>
  <c r="AV33" i="11"/>
  <c r="AW33" i="11"/>
  <c r="AX33" i="11"/>
  <c r="AY33" i="11"/>
  <c r="AZ33" i="11"/>
  <c r="BA33" i="11"/>
  <c r="BB33" i="11"/>
  <c r="BC33" i="11"/>
  <c r="AQ34" i="11"/>
  <c r="AR34" i="11"/>
  <c r="AS34" i="11"/>
  <c r="AT34" i="11"/>
  <c r="AU34" i="11"/>
  <c r="AV34" i="11"/>
  <c r="AW34" i="11"/>
  <c r="AX34" i="11"/>
  <c r="AY34" i="11"/>
  <c r="AZ34" i="11"/>
  <c r="BA34" i="11"/>
  <c r="BB34" i="11"/>
  <c r="BC34" i="11"/>
  <c r="AQ35" i="11"/>
  <c r="AR35" i="11"/>
  <c r="AS35" i="11"/>
  <c r="AT35" i="11"/>
  <c r="AU35" i="11"/>
  <c r="AV35" i="11"/>
  <c r="AW35" i="11"/>
  <c r="AX35" i="11"/>
  <c r="AY35" i="11"/>
  <c r="AZ35" i="11"/>
  <c r="BA35" i="11"/>
  <c r="BB35" i="11"/>
  <c r="BC35" i="11"/>
  <c r="AQ36" i="11"/>
  <c r="AR36" i="11"/>
  <c r="AS36" i="11"/>
  <c r="AT36" i="11"/>
  <c r="AU36" i="11"/>
  <c r="AV36" i="11"/>
  <c r="AW36" i="11"/>
  <c r="AX36" i="11"/>
  <c r="AY36" i="11"/>
  <c r="AZ36" i="11"/>
  <c r="BA36" i="11"/>
  <c r="BB36" i="11"/>
  <c r="BC36" i="11"/>
  <c r="AQ37" i="11"/>
  <c r="AR37" i="11"/>
  <c r="AS37" i="11"/>
  <c r="AT37" i="11"/>
  <c r="AU37" i="11"/>
  <c r="AV37" i="11"/>
  <c r="AW37" i="11"/>
  <c r="AX37" i="11"/>
  <c r="AY37" i="11"/>
  <c r="AZ37" i="11"/>
  <c r="BA37" i="11"/>
  <c r="BB37" i="11"/>
  <c r="BC37" i="11"/>
  <c r="AQ38" i="11"/>
  <c r="AR38" i="11"/>
  <c r="AS38" i="11"/>
  <c r="AT38" i="11"/>
  <c r="AU38" i="11"/>
  <c r="AV38" i="11"/>
  <c r="AW38" i="11"/>
  <c r="AX38" i="11"/>
  <c r="AY38" i="11"/>
  <c r="AZ38" i="11"/>
  <c r="BA38" i="11"/>
  <c r="BB38" i="11"/>
  <c r="BC38" i="11"/>
  <c r="AQ39" i="11"/>
  <c r="AR39" i="11"/>
  <c r="AS39" i="11"/>
  <c r="AT39" i="11"/>
  <c r="AU39" i="11"/>
  <c r="AV39" i="11"/>
  <c r="AW39" i="11"/>
  <c r="AX39" i="11"/>
  <c r="AY39" i="11"/>
  <c r="AZ39" i="11"/>
  <c r="BA39" i="11"/>
  <c r="BB39" i="11"/>
  <c r="BC39" i="11"/>
  <c r="AQ40" i="11"/>
  <c r="AR40" i="11"/>
  <c r="AS40" i="11"/>
  <c r="AT40" i="11"/>
  <c r="AU40" i="11"/>
  <c r="AV40" i="11"/>
  <c r="AW40" i="11"/>
  <c r="AX40" i="11"/>
  <c r="AY40" i="11"/>
  <c r="AZ40" i="11"/>
  <c r="BA40" i="11"/>
  <c r="BB40" i="11"/>
  <c r="BC40" i="11"/>
  <c r="AQ41" i="11"/>
  <c r="AR41" i="11"/>
  <c r="AS41" i="11"/>
  <c r="AT41" i="11"/>
  <c r="AU41" i="11"/>
  <c r="AV41" i="11"/>
  <c r="AW41" i="11"/>
  <c r="AX41" i="11"/>
  <c r="AY41" i="11"/>
  <c r="AZ41" i="11"/>
  <c r="BA41" i="11"/>
  <c r="BB41" i="11"/>
  <c r="BC41" i="11"/>
  <c r="AP33" i="11"/>
  <c r="AP34" i="11"/>
  <c r="AP35" i="11"/>
  <c r="AP36" i="11"/>
  <c r="AP37" i="11"/>
  <c r="AP38" i="11"/>
  <c r="AP39" i="11"/>
  <c r="AP40" i="11"/>
  <c r="AP41" i="11"/>
  <c r="AP32" i="11"/>
  <c r="AO10" i="11"/>
  <c r="AO11" i="11"/>
  <c r="AO12" i="11"/>
  <c r="AO13" i="11"/>
  <c r="AO14" i="11"/>
  <c r="AO15" i="11"/>
  <c r="AO16" i="11"/>
  <c r="AO17" i="11"/>
  <c r="AO18" i="11"/>
  <c r="AO19" i="11"/>
  <c r="AO20" i="11"/>
  <c r="AO21" i="11"/>
  <c r="AO22" i="11"/>
  <c r="AN10" i="11"/>
  <c r="AN11" i="11"/>
  <c r="AN12" i="11"/>
  <c r="AN13" i="11"/>
  <c r="AN14" i="11"/>
  <c r="AN15" i="11"/>
  <c r="AN16" i="11"/>
  <c r="AN17" i="11"/>
  <c r="AN18" i="11"/>
  <c r="AN19" i="11"/>
  <c r="AN20" i="11"/>
  <c r="AN21" i="11"/>
  <c r="AM22" i="11"/>
  <c r="AN22" i="11"/>
  <c r="AM23" i="11"/>
  <c r="AN23" i="11"/>
  <c r="AO23" i="11"/>
  <c r="AM24" i="11"/>
  <c r="AN24" i="11"/>
  <c r="AO24" i="11"/>
  <c r="AM25" i="11"/>
  <c r="AN25" i="11"/>
  <c r="AO25" i="11"/>
  <c r="AM26" i="11"/>
  <c r="AN26" i="11"/>
  <c r="AO26" i="11"/>
  <c r="AM27" i="11"/>
  <c r="AN27" i="11"/>
  <c r="AO27" i="11"/>
  <c r="AM28" i="11"/>
  <c r="AN28" i="11"/>
  <c r="AO28" i="11"/>
  <c r="AM29" i="11"/>
  <c r="AN29" i="11"/>
  <c r="AO29" i="11"/>
  <c r="AM30" i="11"/>
  <c r="AN30" i="11"/>
  <c r="AO30" i="11"/>
  <c r="AM31" i="11"/>
  <c r="AN31" i="11"/>
  <c r="AO31" i="11"/>
  <c r="AL23" i="11"/>
  <c r="AL24" i="11"/>
  <c r="AL25" i="11"/>
  <c r="AL26" i="11"/>
  <c r="AL27" i="11"/>
  <c r="AL28" i="11"/>
  <c r="AL29" i="11"/>
  <c r="AL30" i="11"/>
  <c r="AL31" i="11"/>
  <c r="AL22" i="11"/>
  <c r="AK10" i="11"/>
  <c r="AK11" i="11"/>
  <c r="AK12" i="11"/>
  <c r="AK13" i="11"/>
  <c r="AK14" i="1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J11" i="11"/>
  <c r="AJ12" i="11"/>
  <c r="AJ13" i="11"/>
  <c r="AJ14" i="11"/>
  <c r="AJ15" i="11"/>
  <c r="AJ16" i="11"/>
  <c r="AJ17" i="11"/>
  <c r="AJ18" i="11"/>
  <c r="AJ19" i="11"/>
  <c r="AJ20" i="11"/>
  <c r="AJ21" i="11"/>
  <c r="AJ22" i="11"/>
  <c r="AJ23" i="11"/>
  <c r="AJ24" i="11"/>
  <c r="AJ25" i="11"/>
  <c r="AJ26" i="11"/>
  <c r="AJ27" i="11"/>
  <c r="AJ28" i="11"/>
  <c r="AJ29" i="11"/>
  <c r="AJ30" i="11"/>
  <c r="AJ31" i="11"/>
  <c r="AJ32" i="11"/>
  <c r="AJ33" i="11"/>
  <c r="AJ34" i="11"/>
  <c r="AJ35" i="11"/>
  <c r="AJ36" i="11"/>
  <c r="AJ37" i="11"/>
  <c r="AJ38" i="11"/>
  <c r="AJ39" i="11"/>
  <c r="AJ40" i="11"/>
  <c r="AJ41" i="11"/>
  <c r="AJ10" i="11"/>
  <c r="V32" i="11"/>
  <c r="W32" i="11"/>
  <c r="X32" i="11"/>
  <c r="Y32" i="11"/>
  <c r="Z32" i="11"/>
  <c r="AA32" i="11"/>
  <c r="AB32" i="11"/>
  <c r="AC32" i="11"/>
  <c r="AD32" i="11"/>
  <c r="AE32" i="11"/>
  <c r="AF32" i="11"/>
  <c r="AG32" i="11"/>
  <c r="AH32" i="11"/>
  <c r="V33" i="11"/>
  <c r="W33" i="11"/>
  <c r="X33" i="11"/>
  <c r="Y33" i="11"/>
  <c r="Z33" i="11"/>
  <c r="AA33" i="11"/>
  <c r="AB33" i="11"/>
  <c r="AC33" i="11"/>
  <c r="AD33" i="11"/>
  <c r="AE33" i="11"/>
  <c r="AF33" i="11"/>
  <c r="AG33" i="11"/>
  <c r="AH33" i="11"/>
  <c r="V34" i="11"/>
  <c r="W34" i="11"/>
  <c r="X34" i="11"/>
  <c r="Y34" i="11"/>
  <c r="Z34" i="11"/>
  <c r="AA34" i="11"/>
  <c r="AB34" i="11"/>
  <c r="AC34" i="11"/>
  <c r="AD34" i="11"/>
  <c r="AE34" i="11"/>
  <c r="AF34" i="11"/>
  <c r="AG34" i="11"/>
  <c r="AH34" i="11"/>
  <c r="V35" i="11"/>
  <c r="W35" i="11"/>
  <c r="X35" i="11"/>
  <c r="Y35" i="11"/>
  <c r="Z35" i="11"/>
  <c r="AA35" i="11"/>
  <c r="AB35" i="11"/>
  <c r="AC35" i="11"/>
  <c r="AD35" i="11"/>
  <c r="AE35" i="11"/>
  <c r="AF35" i="11"/>
  <c r="AG35" i="11"/>
  <c r="AH35" i="11"/>
  <c r="V36" i="11"/>
  <c r="W36" i="11"/>
  <c r="X36" i="11"/>
  <c r="Y36" i="11"/>
  <c r="Z36" i="11"/>
  <c r="AA36" i="11"/>
  <c r="AB36" i="11"/>
  <c r="AC36" i="11"/>
  <c r="AD36" i="11"/>
  <c r="AE36" i="11"/>
  <c r="AF36" i="11"/>
  <c r="AG36" i="11"/>
  <c r="AH36" i="11"/>
  <c r="V37" i="11"/>
  <c r="W37" i="11"/>
  <c r="X37" i="11"/>
  <c r="Y37" i="11"/>
  <c r="Z37" i="11"/>
  <c r="AA37" i="11"/>
  <c r="AB37" i="11"/>
  <c r="AC37" i="11"/>
  <c r="AD37" i="11"/>
  <c r="AE37" i="11"/>
  <c r="AF37" i="11"/>
  <c r="AG37" i="11"/>
  <c r="AH37" i="11"/>
  <c r="V38" i="11"/>
  <c r="W38" i="11"/>
  <c r="X38" i="11"/>
  <c r="Y38" i="11"/>
  <c r="Z38" i="11"/>
  <c r="AA38" i="11"/>
  <c r="AB38" i="11"/>
  <c r="AC38" i="11"/>
  <c r="AD38" i="11"/>
  <c r="AE38" i="11"/>
  <c r="AF38" i="11"/>
  <c r="AG38" i="11"/>
  <c r="AH38" i="11"/>
  <c r="V39" i="11"/>
  <c r="W39" i="11"/>
  <c r="X39" i="11"/>
  <c r="Y39" i="11"/>
  <c r="Z39" i="11"/>
  <c r="AA39" i="11"/>
  <c r="AB39" i="11"/>
  <c r="AC39" i="11"/>
  <c r="AD39" i="11"/>
  <c r="AE39" i="11"/>
  <c r="AF39" i="11"/>
  <c r="AG39" i="11"/>
  <c r="AH39" i="11"/>
  <c r="V40" i="11"/>
  <c r="W40" i="11"/>
  <c r="X40" i="11"/>
  <c r="Y40" i="11"/>
  <c r="Z40" i="11"/>
  <c r="AA40" i="11"/>
  <c r="AB40" i="11"/>
  <c r="AC40" i="11"/>
  <c r="AD40" i="11"/>
  <c r="AE40" i="11"/>
  <c r="AF40" i="11"/>
  <c r="AG40" i="11"/>
  <c r="AH40" i="11"/>
  <c r="V41" i="11"/>
  <c r="W41" i="11"/>
  <c r="X41" i="11"/>
  <c r="Y41" i="11"/>
  <c r="Z41" i="11"/>
  <c r="AA41" i="11"/>
  <c r="AB41" i="11"/>
  <c r="AC41" i="11"/>
  <c r="AD41" i="11"/>
  <c r="AE41" i="11"/>
  <c r="AF41" i="11"/>
  <c r="AG41" i="11"/>
  <c r="AH41" i="11"/>
  <c r="U41" i="11"/>
  <c r="U33" i="11"/>
  <c r="U34" i="11"/>
  <c r="U35" i="11"/>
  <c r="U36" i="11"/>
  <c r="U37" i="11"/>
  <c r="U38" i="11"/>
  <c r="U39" i="11"/>
  <c r="U40" i="11"/>
  <c r="U32" i="11"/>
  <c r="T10" i="11"/>
  <c r="T11" i="11"/>
  <c r="T12" i="11"/>
  <c r="T13" i="11"/>
  <c r="T14" i="11"/>
  <c r="T15" i="11"/>
  <c r="T16" i="11"/>
  <c r="T17" i="11"/>
  <c r="T18" i="11"/>
  <c r="T19" i="11"/>
  <c r="T20" i="11"/>
  <c r="T21" i="11"/>
  <c r="T22" i="11"/>
  <c r="T23" i="11"/>
  <c r="T24" i="11"/>
  <c r="T25" i="11"/>
  <c r="T26" i="11"/>
  <c r="T27" i="11"/>
  <c r="T28" i="11"/>
  <c r="T29" i="11"/>
  <c r="T30" i="11"/>
  <c r="T31" i="11"/>
  <c r="S11" i="11"/>
  <c r="S12" i="11"/>
  <c r="S13" i="11"/>
  <c r="S14" i="11"/>
  <c r="S15" i="11"/>
  <c r="S16" i="11"/>
  <c r="S17" i="11"/>
  <c r="S18" i="11"/>
  <c r="S19" i="11"/>
  <c r="S20" i="11"/>
  <c r="S21" i="11"/>
  <c r="S22" i="11"/>
  <c r="S23" i="11"/>
  <c r="S24" i="11"/>
  <c r="S25" i="11"/>
  <c r="S26" i="11"/>
  <c r="S27" i="11"/>
  <c r="S28" i="11"/>
  <c r="S29" i="11"/>
  <c r="S30" i="11"/>
  <c r="S31" i="11"/>
  <c r="S10" i="11"/>
  <c r="R22" i="11"/>
  <c r="R23" i="11"/>
  <c r="R24" i="11"/>
  <c r="R25" i="11"/>
  <c r="R26" i="11"/>
  <c r="R27" i="11"/>
  <c r="R28" i="11"/>
  <c r="R29" i="11"/>
  <c r="R30" i="11"/>
  <c r="R31" i="11"/>
  <c r="Q23" i="11"/>
  <c r="Q24" i="11"/>
  <c r="Q25" i="11"/>
  <c r="Q26" i="11"/>
  <c r="Q27" i="11"/>
  <c r="Q28" i="11"/>
  <c r="Q29" i="11"/>
  <c r="Q30" i="11"/>
  <c r="Q31" i="11"/>
  <c r="Q22"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10" i="11"/>
  <c r="K31" i="11"/>
  <c r="K32" i="11"/>
  <c r="K33" i="11"/>
  <c r="K34" i="11"/>
  <c r="K35" i="11"/>
  <c r="K36" i="11"/>
  <c r="K37" i="11"/>
  <c r="K38" i="11"/>
  <c r="K39" i="11"/>
  <c r="K40" i="11"/>
  <c r="K41" i="11"/>
  <c r="J32" i="11"/>
  <c r="J33" i="11"/>
  <c r="J34" i="11"/>
  <c r="J35" i="11"/>
  <c r="J36" i="11"/>
  <c r="J37" i="11"/>
  <c r="J38" i="11"/>
  <c r="J39" i="11"/>
  <c r="J40" i="11"/>
  <c r="J41" i="11"/>
  <c r="J31" i="11"/>
  <c r="G32" i="11"/>
  <c r="G33" i="11"/>
  <c r="G34" i="11"/>
  <c r="G35" i="11"/>
  <c r="G36" i="11"/>
  <c r="G37" i="11"/>
  <c r="G38" i="11"/>
  <c r="G39" i="11"/>
  <c r="G40" i="11"/>
  <c r="G41" i="11"/>
  <c r="G31" i="11"/>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5" i="4"/>
  <c r="AS6" i="9"/>
  <c r="AS7" i="9"/>
  <c r="AS8" i="9"/>
  <c r="AS9" i="9"/>
  <c r="AS10" i="9"/>
  <c r="AS11" i="9"/>
  <c r="AS12" i="9"/>
  <c r="AS13" i="9"/>
  <c r="AS14" i="9"/>
  <c r="AS15" i="9"/>
  <c r="AS16" i="9"/>
  <c r="AS17" i="9"/>
  <c r="AS18" i="9"/>
  <c r="AS19" i="9"/>
  <c r="AS20" i="9"/>
  <c r="AS21" i="9"/>
  <c r="AS22" i="9"/>
  <c r="AS23" i="9"/>
  <c r="AS24" i="9"/>
  <c r="AS25" i="9"/>
  <c r="AS26" i="9"/>
  <c r="AS27" i="9"/>
  <c r="AS28" i="9"/>
  <c r="AS29" i="9"/>
  <c r="AS30" i="9"/>
  <c r="AS31" i="9"/>
  <c r="AS32" i="9"/>
  <c r="AS33" i="9"/>
  <c r="AS34" i="9"/>
  <c r="AS35" i="9"/>
  <c r="AS36" i="9"/>
  <c r="AS5" i="9"/>
  <c r="BM4" i="9"/>
  <c r="BN4" i="9"/>
  <c r="BO4" i="9"/>
  <c r="BN5" i="9"/>
  <c r="BN6" i="9"/>
  <c r="BN7" i="9"/>
  <c r="BN8" i="9"/>
  <c r="BN9" i="9"/>
  <c r="BN10" i="9"/>
  <c r="BN11" i="9"/>
  <c r="BN12" i="9"/>
  <c r="BN13" i="9"/>
  <c r="BN14" i="9"/>
  <c r="BN15" i="9"/>
  <c r="BN16" i="9"/>
  <c r="BN17" i="9"/>
  <c r="BN18" i="9"/>
  <c r="BN19" i="9"/>
  <c r="BN20" i="9"/>
  <c r="BN21" i="9"/>
  <c r="BN22" i="9"/>
  <c r="BN23" i="9"/>
  <c r="BN24" i="9"/>
  <c r="BN25" i="9"/>
  <c r="BN26" i="9"/>
  <c r="BN27" i="9"/>
  <c r="BN28" i="9"/>
  <c r="BN29" i="9"/>
  <c r="BN30" i="9"/>
  <c r="BN31" i="9"/>
  <c r="BN32" i="9"/>
  <c r="BN33" i="9"/>
  <c r="BN34" i="9"/>
  <c r="BN35" i="9"/>
  <c r="BN36" i="9"/>
  <c r="BM6" i="9"/>
  <c r="BM7" i="9"/>
  <c r="BM8" i="9"/>
  <c r="BM9" i="9"/>
  <c r="BM10" i="9"/>
  <c r="BM11" i="9"/>
  <c r="BM12" i="9"/>
  <c r="BM13" i="9"/>
  <c r="BM14" i="9"/>
  <c r="BM15" i="9"/>
  <c r="BM16" i="9"/>
  <c r="BM17" i="9"/>
  <c r="BM18" i="9"/>
  <c r="BM19" i="9"/>
  <c r="BM20" i="9"/>
  <c r="BM21" i="9"/>
  <c r="BM22" i="9"/>
  <c r="BM23" i="9"/>
  <c r="BM24" i="9"/>
  <c r="BM25" i="9"/>
  <c r="BM26" i="9"/>
  <c r="BM27" i="9"/>
  <c r="BM28" i="9"/>
  <c r="BM29" i="9"/>
  <c r="BM30" i="9"/>
  <c r="BM31" i="9"/>
  <c r="BM32" i="9"/>
  <c r="BM33" i="9"/>
  <c r="BM34" i="9"/>
  <c r="BM35" i="9"/>
  <c r="BM36" i="9"/>
  <c r="BM5" i="9"/>
  <c r="BO5" i="9"/>
  <c r="AQ32" i="6"/>
  <c r="AR32" i="6"/>
  <c r="AS32" i="6"/>
  <c r="AT32" i="6"/>
  <c r="AU32" i="6"/>
  <c r="AV32" i="6"/>
  <c r="AW32" i="6"/>
  <c r="AX32" i="6"/>
  <c r="AY32" i="6"/>
  <c r="AZ32" i="6"/>
  <c r="BA32" i="6"/>
  <c r="BB32" i="6"/>
  <c r="BC32" i="6"/>
  <c r="AQ33" i="6"/>
  <c r="AR33" i="6"/>
  <c r="AS33" i="6"/>
  <c r="AT33" i="6"/>
  <c r="AU33" i="6"/>
  <c r="AV33" i="6"/>
  <c r="AW33" i="6"/>
  <c r="AX33" i="6"/>
  <c r="AY33" i="6"/>
  <c r="AZ33" i="6"/>
  <c r="BA33" i="6"/>
  <c r="BB33" i="6"/>
  <c r="BC33" i="6"/>
  <c r="AQ34" i="6"/>
  <c r="AR34" i="6"/>
  <c r="AS34" i="6"/>
  <c r="AT34" i="6"/>
  <c r="AU34" i="6"/>
  <c r="AV34" i="6"/>
  <c r="AW34" i="6"/>
  <c r="AX34" i="6"/>
  <c r="AY34" i="6"/>
  <c r="AZ34" i="6"/>
  <c r="BA34" i="6"/>
  <c r="BB34" i="6"/>
  <c r="BC34" i="6"/>
  <c r="AQ35" i="6"/>
  <c r="AR35" i="6"/>
  <c r="AS35" i="6"/>
  <c r="AT35" i="6"/>
  <c r="AU35" i="6"/>
  <c r="AV35" i="6"/>
  <c r="AW35" i="6"/>
  <c r="AX35" i="6"/>
  <c r="AY35" i="6"/>
  <c r="AZ35" i="6"/>
  <c r="BA35" i="6"/>
  <c r="BB35" i="6"/>
  <c r="BC35" i="6"/>
  <c r="AQ36" i="6"/>
  <c r="AR36" i="6"/>
  <c r="AS36" i="6"/>
  <c r="AT36" i="6"/>
  <c r="AU36" i="6"/>
  <c r="AV36" i="6"/>
  <c r="AW36" i="6"/>
  <c r="AX36" i="6"/>
  <c r="AY36" i="6"/>
  <c r="AZ36" i="6"/>
  <c r="BA36" i="6"/>
  <c r="BB36" i="6"/>
  <c r="BC36" i="6"/>
  <c r="AQ37" i="6"/>
  <c r="AR37" i="6"/>
  <c r="AS37" i="6"/>
  <c r="AT37" i="6"/>
  <c r="AU37" i="6"/>
  <c r="AV37" i="6"/>
  <c r="AW37" i="6"/>
  <c r="AX37" i="6"/>
  <c r="AY37" i="6"/>
  <c r="AZ37" i="6"/>
  <c r="BA37" i="6"/>
  <c r="BB37" i="6"/>
  <c r="BC37" i="6"/>
  <c r="AQ38" i="6"/>
  <c r="AR38" i="6"/>
  <c r="AS38" i="6"/>
  <c r="AT38" i="6"/>
  <c r="AU38" i="6"/>
  <c r="AV38" i="6"/>
  <c r="AW38" i="6"/>
  <c r="AX38" i="6"/>
  <c r="AY38" i="6"/>
  <c r="AZ38" i="6"/>
  <c r="BA38" i="6"/>
  <c r="BB38" i="6"/>
  <c r="BC38" i="6"/>
  <c r="AQ39" i="6"/>
  <c r="AR39" i="6"/>
  <c r="AS39" i="6"/>
  <c r="AT39" i="6"/>
  <c r="AU39" i="6"/>
  <c r="AV39" i="6"/>
  <c r="AW39" i="6"/>
  <c r="AX39" i="6"/>
  <c r="AY39" i="6"/>
  <c r="AZ39" i="6"/>
  <c r="BA39" i="6"/>
  <c r="BB39" i="6"/>
  <c r="BC39" i="6"/>
  <c r="AQ40" i="6"/>
  <c r="AR40" i="6"/>
  <c r="AS40" i="6"/>
  <c r="AT40" i="6"/>
  <c r="AU40" i="6"/>
  <c r="AV40" i="6"/>
  <c r="AW40" i="6"/>
  <c r="AX40" i="6"/>
  <c r="AY40" i="6"/>
  <c r="AZ40" i="6"/>
  <c r="BA40" i="6"/>
  <c r="BB40" i="6"/>
  <c r="BC40" i="6"/>
  <c r="AQ41" i="6"/>
  <c r="AR41" i="6"/>
  <c r="AS41" i="6"/>
  <c r="AT41" i="6"/>
  <c r="AU41" i="6"/>
  <c r="AV41" i="6"/>
  <c r="AW41" i="6"/>
  <c r="AX41" i="6"/>
  <c r="AY41" i="6"/>
  <c r="AZ41" i="6"/>
  <c r="BA41" i="6"/>
  <c r="BB41" i="6"/>
  <c r="BC41" i="6"/>
  <c r="AP33" i="6"/>
  <c r="AP34" i="6"/>
  <c r="AP35" i="6"/>
  <c r="AP36" i="6"/>
  <c r="AP37" i="6"/>
  <c r="AP38" i="6"/>
  <c r="AP39" i="6"/>
  <c r="AP40" i="6"/>
  <c r="AP41" i="6"/>
  <c r="AP32" i="6"/>
  <c r="AN10" i="6"/>
  <c r="AO10" i="6"/>
  <c r="AN11" i="6"/>
  <c r="AO11" i="6"/>
  <c r="AN12" i="6"/>
  <c r="AO12" i="6"/>
  <c r="AN13" i="6"/>
  <c r="AO13" i="6"/>
  <c r="AN14" i="6"/>
  <c r="AO14" i="6"/>
  <c r="AN15" i="6"/>
  <c r="AO15" i="6"/>
  <c r="AN16" i="6"/>
  <c r="AO16" i="6"/>
  <c r="AN17" i="6"/>
  <c r="AO17" i="6"/>
  <c r="AN18" i="6"/>
  <c r="AO18" i="6"/>
  <c r="AN19" i="6"/>
  <c r="AO19" i="6"/>
  <c r="AN20" i="6"/>
  <c r="AO20" i="6"/>
  <c r="AN21" i="6"/>
  <c r="AO21" i="6"/>
  <c r="AN22" i="6"/>
  <c r="AO22" i="6"/>
  <c r="AN23" i="6"/>
  <c r="AO23" i="6"/>
  <c r="AN24" i="6"/>
  <c r="AO24" i="6"/>
  <c r="AN25" i="6"/>
  <c r="AO25" i="6"/>
  <c r="AN26" i="6"/>
  <c r="AO26" i="6"/>
  <c r="AN27" i="6"/>
  <c r="AO27" i="6"/>
  <c r="AN28" i="6"/>
  <c r="AO28" i="6"/>
  <c r="AN29" i="6"/>
  <c r="AO29" i="6"/>
  <c r="AN30" i="6"/>
  <c r="AO30" i="6"/>
  <c r="AN31" i="6"/>
  <c r="AO31" i="6"/>
  <c r="AM22" i="6"/>
  <c r="AM23" i="6"/>
  <c r="AM24" i="6"/>
  <c r="AM25" i="6"/>
  <c r="AM26" i="6"/>
  <c r="AM27" i="6"/>
  <c r="AM28" i="6"/>
  <c r="AM29" i="6"/>
  <c r="AM30" i="6"/>
  <c r="AM31" i="6"/>
  <c r="AL23" i="6"/>
  <c r="AL24" i="6"/>
  <c r="AL25" i="6"/>
  <c r="AL26" i="6"/>
  <c r="AL27" i="6"/>
  <c r="AL28" i="6"/>
  <c r="AL29" i="6"/>
  <c r="AL30" i="6"/>
  <c r="AL31" i="6"/>
  <c r="AL22" i="6"/>
  <c r="AK10" i="6"/>
  <c r="AK11" i="6"/>
  <c r="AK12" i="6"/>
  <c r="AK13" i="6"/>
  <c r="AK14" i="6"/>
  <c r="AK15" i="6"/>
  <c r="AK16" i="6"/>
  <c r="AK17" i="6"/>
  <c r="AK18" i="6"/>
  <c r="AK19" i="6"/>
  <c r="AK20" i="6"/>
  <c r="AK21" i="6"/>
  <c r="AK22" i="6"/>
  <c r="AK23" i="6"/>
  <c r="AK24" i="6"/>
  <c r="AK25" i="6"/>
  <c r="AK26" i="6"/>
  <c r="AK27" i="6"/>
  <c r="AK28" i="6"/>
  <c r="AK29" i="6"/>
  <c r="AK30" i="6"/>
  <c r="AK31" i="6"/>
  <c r="AJ11" i="6"/>
  <c r="AJ12" i="6"/>
  <c r="AJ13" i="6"/>
  <c r="AJ14" i="6"/>
  <c r="AJ15" i="6"/>
  <c r="AJ16" i="6"/>
  <c r="AJ17" i="6"/>
  <c r="AJ18" i="6"/>
  <c r="AJ19" i="6"/>
  <c r="AJ20" i="6"/>
  <c r="AJ21" i="6"/>
  <c r="AJ22" i="6"/>
  <c r="AJ23" i="6"/>
  <c r="AJ24" i="6"/>
  <c r="AJ25" i="6"/>
  <c r="AJ26" i="6"/>
  <c r="AJ27" i="6"/>
  <c r="AJ28" i="6"/>
  <c r="AJ29" i="6"/>
  <c r="AJ30" i="6"/>
  <c r="AJ31" i="6"/>
  <c r="AJ10" i="6"/>
  <c r="V32" i="6"/>
  <c r="W32" i="6"/>
  <c r="X32" i="6"/>
  <c r="Y32" i="6"/>
  <c r="Z32" i="6"/>
  <c r="AA32" i="6"/>
  <c r="AB32" i="6"/>
  <c r="AC32" i="6"/>
  <c r="AD32" i="6"/>
  <c r="AE32" i="6"/>
  <c r="AF32" i="6"/>
  <c r="AG32" i="6"/>
  <c r="AH32" i="6"/>
  <c r="V33" i="6"/>
  <c r="W33" i="6"/>
  <c r="X33" i="6"/>
  <c r="Y33" i="6"/>
  <c r="Z33" i="6"/>
  <c r="AA33" i="6"/>
  <c r="AB33" i="6"/>
  <c r="AC33" i="6"/>
  <c r="AD33" i="6"/>
  <c r="AE33" i="6"/>
  <c r="AF33" i="6"/>
  <c r="AG33" i="6"/>
  <c r="AH33" i="6"/>
  <c r="V34" i="6"/>
  <c r="W34" i="6"/>
  <c r="X34" i="6"/>
  <c r="Y34" i="6"/>
  <c r="Z34" i="6"/>
  <c r="AA34" i="6"/>
  <c r="AB34" i="6"/>
  <c r="AC34" i="6"/>
  <c r="AD34" i="6"/>
  <c r="AE34" i="6"/>
  <c r="AF34" i="6"/>
  <c r="AG34" i="6"/>
  <c r="AH34" i="6"/>
  <c r="V35" i="6"/>
  <c r="W35" i="6"/>
  <c r="X35" i="6"/>
  <c r="Y35" i="6"/>
  <c r="Z35" i="6"/>
  <c r="AA35" i="6"/>
  <c r="AB35" i="6"/>
  <c r="AC35" i="6"/>
  <c r="AD35" i="6"/>
  <c r="AE35" i="6"/>
  <c r="AF35" i="6"/>
  <c r="AG35" i="6"/>
  <c r="AH35" i="6"/>
  <c r="V36" i="6"/>
  <c r="W36" i="6"/>
  <c r="X36" i="6"/>
  <c r="Y36" i="6"/>
  <c r="Z36" i="6"/>
  <c r="AA36" i="6"/>
  <c r="AB36" i="6"/>
  <c r="AC36" i="6"/>
  <c r="AD36" i="6"/>
  <c r="AE36" i="6"/>
  <c r="AF36" i="6"/>
  <c r="AG36" i="6"/>
  <c r="AH36" i="6"/>
  <c r="V37" i="6"/>
  <c r="W37" i="6"/>
  <c r="X37" i="6"/>
  <c r="Y37" i="6"/>
  <c r="Z37" i="6"/>
  <c r="AA37" i="6"/>
  <c r="AB37" i="6"/>
  <c r="AC37" i="6"/>
  <c r="AD37" i="6"/>
  <c r="AE37" i="6"/>
  <c r="AF37" i="6"/>
  <c r="AG37" i="6"/>
  <c r="AH37" i="6"/>
  <c r="V38" i="6"/>
  <c r="W38" i="6"/>
  <c r="X38" i="6"/>
  <c r="Y38" i="6"/>
  <c r="Z38" i="6"/>
  <c r="AA38" i="6"/>
  <c r="AB38" i="6"/>
  <c r="AC38" i="6"/>
  <c r="AD38" i="6"/>
  <c r="AE38" i="6"/>
  <c r="AF38" i="6"/>
  <c r="AG38" i="6"/>
  <c r="AH38" i="6"/>
  <c r="V39" i="6"/>
  <c r="W39" i="6"/>
  <c r="X39" i="6"/>
  <c r="Y39" i="6"/>
  <c r="Z39" i="6"/>
  <c r="AA39" i="6"/>
  <c r="AB39" i="6"/>
  <c r="AC39" i="6"/>
  <c r="AD39" i="6"/>
  <c r="AE39" i="6"/>
  <c r="AF39" i="6"/>
  <c r="AG39" i="6"/>
  <c r="AH39" i="6"/>
  <c r="V40" i="6"/>
  <c r="W40" i="6"/>
  <c r="X40" i="6"/>
  <c r="Y40" i="6"/>
  <c r="Z40" i="6"/>
  <c r="AA40" i="6"/>
  <c r="AB40" i="6"/>
  <c r="AC40" i="6"/>
  <c r="AD40" i="6"/>
  <c r="AE40" i="6"/>
  <c r="AF40" i="6"/>
  <c r="AG40" i="6"/>
  <c r="AH40" i="6"/>
  <c r="V41" i="6"/>
  <c r="W41" i="6"/>
  <c r="X41" i="6"/>
  <c r="Y41" i="6"/>
  <c r="Z41" i="6"/>
  <c r="AA41" i="6"/>
  <c r="AB41" i="6"/>
  <c r="AC41" i="6"/>
  <c r="AD41" i="6"/>
  <c r="AE41" i="6"/>
  <c r="AF41" i="6"/>
  <c r="AG41" i="6"/>
  <c r="AH41" i="6"/>
  <c r="U33" i="6"/>
  <c r="U34" i="6"/>
  <c r="U35" i="6"/>
  <c r="U36" i="6"/>
  <c r="U37" i="6"/>
  <c r="U38" i="6"/>
  <c r="U39" i="6"/>
  <c r="U40" i="6"/>
  <c r="U41" i="6"/>
  <c r="U32" i="6"/>
  <c r="S10" i="6"/>
  <c r="T10" i="6"/>
  <c r="S11" i="6"/>
  <c r="T11" i="6"/>
  <c r="S12" i="6"/>
  <c r="T12" i="6"/>
  <c r="S13" i="6"/>
  <c r="T13" i="6"/>
  <c r="S14" i="6"/>
  <c r="T14" i="6"/>
  <c r="S15" i="6"/>
  <c r="T15" i="6"/>
  <c r="S16" i="6"/>
  <c r="T16" i="6"/>
  <c r="S17" i="6"/>
  <c r="T17" i="6"/>
  <c r="S18" i="6"/>
  <c r="T18" i="6"/>
  <c r="S19" i="6"/>
  <c r="T19" i="6"/>
  <c r="S20" i="6"/>
  <c r="T20" i="6"/>
  <c r="S21" i="6"/>
  <c r="T21" i="6"/>
  <c r="S22" i="6"/>
  <c r="T22" i="6"/>
  <c r="S23" i="6"/>
  <c r="T23" i="6"/>
  <c r="S24" i="6"/>
  <c r="T24" i="6"/>
  <c r="S25" i="6"/>
  <c r="T25" i="6"/>
  <c r="S26" i="6"/>
  <c r="T26" i="6"/>
  <c r="S27" i="6"/>
  <c r="T27" i="6"/>
  <c r="S28" i="6"/>
  <c r="T28" i="6"/>
  <c r="S29" i="6"/>
  <c r="T29" i="6"/>
  <c r="S30" i="6"/>
  <c r="T30" i="6"/>
  <c r="S31" i="6"/>
  <c r="T31" i="6"/>
  <c r="Q23" i="6"/>
  <c r="R23" i="6"/>
  <c r="Q24" i="6"/>
  <c r="R24" i="6"/>
  <c r="Q25" i="6"/>
  <c r="R25" i="6"/>
  <c r="Q26" i="6"/>
  <c r="R26" i="6"/>
  <c r="Q27" i="6"/>
  <c r="R27" i="6"/>
  <c r="Q28" i="6"/>
  <c r="R28" i="6"/>
  <c r="Q29" i="6"/>
  <c r="R29" i="6"/>
  <c r="Q30" i="6"/>
  <c r="R30" i="6"/>
  <c r="Q31" i="6"/>
  <c r="R31" i="6"/>
  <c r="R22" i="6"/>
  <c r="Q22"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10" i="6"/>
  <c r="K31" i="6"/>
  <c r="K32" i="6"/>
  <c r="K33" i="6"/>
  <c r="K34" i="6"/>
  <c r="K35" i="6"/>
  <c r="K36" i="6"/>
  <c r="K37" i="6"/>
  <c r="K38" i="6"/>
  <c r="K39" i="6"/>
  <c r="K40" i="6"/>
  <c r="K41" i="6"/>
  <c r="J32" i="6"/>
  <c r="J33" i="6"/>
  <c r="J34" i="6"/>
  <c r="J35" i="6"/>
  <c r="J36" i="6"/>
  <c r="J37" i="6"/>
  <c r="J38" i="6"/>
  <c r="J39" i="6"/>
  <c r="J40" i="6"/>
  <c r="J41" i="6"/>
  <c r="J31" i="6"/>
  <c r="H31" i="6"/>
  <c r="H32" i="6"/>
  <c r="H33" i="6"/>
  <c r="H34" i="6"/>
  <c r="H35" i="6"/>
  <c r="H36" i="6"/>
  <c r="H37" i="6"/>
  <c r="H38" i="6"/>
  <c r="H39" i="6"/>
  <c r="H40" i="6"/>
  <c r="H41" i="6"/>
  <c r="G32" i="6"/>
  <c r="G33" i="6"/>
  <c r="G34" i="6"/>
  <c r="G35" i="6"/>
  <c r="G36" i="6"/>
  <c r="G37" i="6"/>
  <c r="G38" i="6"/>
  <c r="G39" i="6"/>
  <c r="G40" i="6"/>
  <c r="G41" i="6"/>
  <c r="G31" i="6"/>
  <c r="AQ30" i="10"/>
  <c r="AR30" i="10"/>
  <c r="AS30" i="10"/>
  <c r="AT30" i="10"/>
  <c r="AU30" i="10"/>
  <c r="AV30" i="10"/>
  <c r="AW30" i="10"/>
  <c r="AX30" i="10"/>
  <c r="AY30" i="10"/>
  <c r="AZ30" i="10"/>
  <c r="BA30" i="10"/>
  <c r="BB30" i="10"/>
  <c r="BC30" i="10"/>
  <c r="AQ31" i="10"/>
  <c r="AR31" i="10"/>
  <c r="AS31" i="10"/>
  <c r="AT31" i="10"/>
  <c r="AU31" i="10"/>
  <c r="AV31" i="10"/>
  <c r="AW31" i="10"/>
  <c r="AX31" i="10"/>
  <c r="AY31" i="10"/>
  <c r="AZ31" i="10"/>
  <c r="BA31" i="10"/>
  <c r="BB31" i="10"/>
  <c r="BC31" i="10"/>
  <c r="AQ32" i="10"/>
  <c r="AR32" i="10"/>
  <c r="AS32" i="10"/>
  <c r="AT32" i="10"/>
  <c r="AU32" i="10"/>
  <c r="AV32" i="10"/>
  <c r="AW32" i="10"/>
  <c r="AX32" i="10"/>
  <c r="AY32" i="10"/>
  <c r="AZ32" i="10"/>
  <c r="BA32" i="10"/>
  <c r="BB32" i="10"/>
  <c r="BC32" i="10"/>
  <c r="AQ33" i="10"/>
  <c r="AR33" i="10"/>
  <c r="AS33" i="10"/>
  <c r="AT33" i="10"/>
  <c r="AU33" i="10"/>
  <c r="AV33" i="10"/>
  <c r="AW33" i="10"/>
  <c r="AX33" i="10"/>
  <c r="AY33" i="10"/>
  <c r="AZ33" i="10"/>
  <c r="BA33" i="10"/>
  <c r="BB33" i="10"/>
  <c r="BC33" i="10"/>
  <c r="AQ34" i="10"/>
  <c r="AR34" i="10"/>
  <c r="AS34" i="10"/>
  <c r="AT34" i="10"/>
  <c r="AU34" i="10"/>
  <c r="AV34" i="10"/>
  <c r="AW34" i="10"/>
  <c r="AX34" i="10"/>
  <c r="AY34" i="10"/>
  <c r="AZ34" i="10"/>
  <c r="BA34" i="10"/>
  <c r="BB34" i="10"/>
  <c r="BC34" i="10"/>
  <c r="AQ35" i="10"/>
  <c r="AR35" i="10"/>
  <c r="AS35" i="10"/>
  <c r="AT35" i="10"/>
  <c r="AU35" i="10"/>
  <c r="AV35" i="10"/>
  <c r="AW35" i="10"/>
  <c r="AX35" i="10"/>
  <c r="AY35" i="10"/>
  <c r="AZ35" i="10"/>
  <c r="BA35" i="10"/>
  <c r="BB35" i="10"/>
  <c r="BC35" i="10"/>
  <c r="AQ36" i="10"/>
  <c r="AR36" i="10"/>
  <c r="AS36" i="10"/>
  <c r="AT36" i="10"/>
  <c r="AU36" i="10"/>
  <c r="AV36" i="10"/>
  <c r="AW36" i="10"/>
  <c r="AX36" i="10"/>
  <c r="AY36" i="10"/>
  <c r="AZ36" i="10"/>
  <c r="BA36" i="10"/>
  <c r="BB36" i="10"/>
  <c r="BC36" i="10"/>
  <c r="AQ37" i="10"/>
  <c r="AR37" i="10"/>
  <c r="AS37" i="10"/>
  <c r="AT37" i="10"/>
  <c r="AU37" i="10"/>
  <c r="AV37" i="10"/>
  <c r="AW37" i="10"/>
  <c r="AX37" i="10"/>
  <c r="AY37" i="10"/>
  <c r="AZ37" i="10"/>
  <c r="BA37" i="10"/>
  <c r="BB37" i="10"/>
  <c r="BC37" i="10"/>
  <c r="AQ38" i="10"/>
  <c r="AR38" i="10"/>
  <c r="AS38" i="10"/>
  <c r="AT38" i="10"/>
  <c r="AU38" i="10"/>
  <c r="AV38" i="10"/>
  <c r="AW38" i="10"/>
  <c r="AX38" i="10"/>
  <c r="AY38" i="10"/>
  <c r="AZ38" i="10"/>
  <c r="BA38" i="10"/>
  <c r="BB38" i="10"/>
  <c r="BC38" i="10"/>
  <c r="AQ39" i="10"/>
  <c r="AR39" i="10"/>
  <c r="AS39" i="10"/>
  <c r="AT39" i="10"/>
  <c r="AU39" i="10"/>
  <c r="AV39" i="10"/>
  <c r="AW39" i="10"/>
  <c r="AX39" i="10"/>
  <c r="AY39" i="10"/>
  <c r="AZ39" i="10"/>
  <c r="BA39" i="10"/>
  <c r="BB39" i="10"/>
  <c r="BC39" i="10"/>
  <c r="AP31" i="10"/>
  <c r="AP32" i="10"/>
  <c r="AP33" i="10"/>
  <c r="AP34" i="10"/>
  <c r="AP35" i="10"/>
  <c r="AP36" i="10"/>
  <c r="AP37" i="10"/>
  <c r="AP38" i="10"/>
  <c r="AP39" i="10"/>
  <c r="AP30" i="10"/>
  <c r="AK9" i="10"/>
  <c r="AL9" i="10"/>
  <c r="AM9" i="10"/>
  <c r="AN9" i="10"/>
  <c r="AO9" i="10"/>
  <c r="AK10" i="10"/>
  <c r="AL10" i="10"/>
  <c r="AM10" i="10"/>
  <c r="AN10" i="10"/>
  <c r="AO10" i="10"/>
  <c r="AK11" i="10"/>
  <c r="AL11" i="10"/>
  <c r="AM11" i="10"/>
  <c r="AN11" i="10"/>
  <c r="AO11" i="10"/>
  <c r="AK12" i="10"/>
  <c r="AL12" i="10"/>
  <c r="AM12" i="10"/>
  <c r="AN12" i="10"/>
  <c r="AO12" i="10"/>
  <c r="AK13" i="10"/>
  <c r="AL13" i="10"/>
  <c r="AM13" i="10"/>
  <c r="AN13" i="10"/>
  <c r="AO13" i="10"/>
  <c r="AK14" i="10"/>
  <c r="AL14" i="10"/>
  <c r="AM14" i="10"/>
  <c r="AN14" i="10"/>
  <c r="AO14" i="10"/>
  <c r="AK15" i="10"/>
  <c r="AL15" i="10"/>
  <c r="AM15" i="10"/>
  <c r="AN15" i="10"/>
  <c r="AO15" i="10"/>
  <c r="AK16" i="10"/>
  <c r="AL16" i="10"/>
  <c r="AM16" i="10"/>
  <c r="AN16" i="10"/>
  <c r="AO16" i="10"/>
  <c r="AK17" i="10"/>
  <c r="AL17" i="10"/>
  <c r="AM17" i="10"/>
  <c r="AN17" i="10"/>
  <c r="AO17" i="10"/>
  <c r="AK18" i="10"/>
  <c r="AL18" i="10"/>
  <c r="AM18" i="10"/>
  <c r="AN18" i="10"/>
  <c r="AO18" i="10"/>
  <c r="AK19" i="10"/>
  <c r="AL19" i="10"/>
  <c r="AM19" i="10"/>
  <c r="AN19" i="10"/>
  <c r="AO19" i="10"/>
  <c r="AK20" i="10"/>
  <c r="AL20" i="10"/>
  <c r="AM20" i="10"/>
  <c r="AN20" i="10"/>
  <c r="AO20" i="10"/>
  <c r="AK21" i="10"/>
  <c r="AL21" i="10"/>
  <c r="AM21" i="10"/>
  <c r="AN21" i="10"/>
  <c r="AO21" i="10"/>
  <c r="AK22" i="10"/>
  <c r="AL22" i="10"/>
  <c r="AM22" i="10"/>
  <c r="AN22" i="10"/>
  <c r="AO22" i="10"/>
  <c r="AK23" i="10"/>
  <c r="AL23" i="10"/>
  <c r="AM23" i="10"/>
  <c r="AN23" i="10"/>
  <c r="AO23" i="10"/>
  <c r="AK24" i="10"/>
  <c r="AL24" i="10"/>
  <c r="AM24" i="10"/>
  <c r="AN24" i="10"/>
  <c r="AO24" i="10"/>
  <c r="AK25" i="10"/>
  <c r="AL25" i="10"/>
  <c r="AM25" i="10"/>
  <c r="AN25" i="10"/>
  <c r="AO25" i="10"/>
  <c r="AK26" i="10"/>
  <c r="AL26" i="10"/>
  <c r="AM26" i="10"/>
  <c r="AN26" i="10"/>
  <c r="AO26" i="10"/>
  <c r="AK27" i="10"/>
  <c r="AL27" i="10"/>
  <c r="AM27" i="10"/>
  <c r="AN27" i="10"/>
  <c r="AO27" i="10"/>
  <c r="AK28" i="10"/>
  <c r="AL28" i="10"/>
  <c r="AM28" i="10"/>
  <c r="AN28" i="10"/>
  <c r="AO28" i="10"/>
  <c r="AK29" i="10"/>
  <c r="AL29" i="10"/>
  <c r="AM29" i="10"/>
  <c r="AN29" i="10"/>
  <c r="AO29" i="10"/>
  <c r="AL8" i="10"/>
  <c r="AM8" i="10"/>
  <c r="AN8" i="10"/>
  <c r="AO8" i="10"/>
  <c r="AK8" i="10"/>
  <c r="AK30" i="10"/>
  <c r="AK31" i="10"/>
  <c r="AK32" i="10"/>
  <c r="AK33" i="10"/>
  <c r="AK34" i="10"/>
  <c r="AK35" i="10"/>
  <c r="AK36" i="10"/>
  <c r="AK37" i="10"/>
  <c r="AK38" i="10"/>
  <c r="AK39" i="10"/>
  <c r="AJ9" i="10"/>
  <c r="AJ10" i="10"/>
  <c r="AJ11" i="10"/>
  <c r="AJ12" i="10"/>
  <c r="AJ13" i="10"/>
  <c r="AJ14" i="10"/>
  <c r="AJ15"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39" i="10"/>
  <c r="AJ8" i="10"/>
  <c r="V30" i="10"/>
  <c r="W30" i="10"/>
  <c r="X30" i="10"/>
  <c r="Y30" i="10"/>
  <c r="Z30" i="10"/>
  <c r="AA30" i="10"/>
  <c r="AB30" i="10"/>
  <c r="AC30" i="10"/>
  <c r="AD30" i="10"/>
  <c r="AE30" i="10"/>
  <c r="AF30" i="10"/>
  <c r="AG30" i="10"/>
  <c r="AH30" i="10"/>
  <c r="V31" i="10"/>
  <c r="W31" i="10"/>
  <c r="X31" i="10"/>
  <c r="Y31" i="10"/>
  <c r="Z31" i="10"/>
  <c r="AA31" i="10"/>
  <c r="AB31" i="10"/>
  <c r="AC31" i="10"/>
  <c r="AD31" i="10"/>
  <c r="AE31" i="10"/>
  <c r="AF31" i="10"/>
  <c r="AG31" i="10"/>
  <c r="AH31" i="10"/>
  <c r="V32" i="10"/>
  <c r="W32" i="10"/>
  <c r="X32" i="10"/>
  <c r="Y32" i="10"/>
  <c r="Z32" i="10"/>
  <c r="AA32" i="10"/>
  <c r="AB32" i="10"/>
  <c r="AC32" i="10"/>
  <c r="AD32" i="10"/>
  <c r="AE32" i="10"/>
  <c r="AF32" i="10"/>
  <c r="AG32" i="10"/>
  <c r="AH32" i="10"/>
  <c r="V33" i="10"/>
  <c r="W33" i="10"/>
  <c r="X33" i="10"/>
  <c r="Y33" i="10"/>
  <c r="Z33" i="10"/>
  <c r="AA33" i="10"/>
  <c r="AB33" i="10"/>
  <c r="AC33" i="10"/>
  <c r="AD33" i="10"/>
  <c r="AE33" i="10"/>
  <c r="AF33" i="10"/>
  <c r="AG33" i="10"/>
  <c r="AH33" i="10"/>
  <c r="V34" i="10"/>
  <c r="W34" i="10"/>
  <c r="X34" i="10"/>
  <c r="Y34" i="10"/>
  <c r="Z34" i="10"/>
  <c r="AA34" i="10"/>
  <c r="AB34" i="10"/>
  <c r="AC34" i="10"/>
  <c r="AD34" i="10"/>
  <c r="AE34" i="10"/>
  <c r="AF34" i="10"/>
  <c r="AG34" i="10"/>
  <c r="AH34" i="10"/>
  <c r="V35" i="10"/>
  <c r="W35" i="10"/>
  <c r="X35" i="10"/>
  <c r="Y35" i="10"/>
  <c r="Z35" i="10"/>
  <c r="AA35" i="10"/>
  <c r="AB35" i="10"/>
  <c r="AC35" i="10"/>
  <c r="AD35" i="10"/>
  <c r="AE35" i="10"/>
  <c r="AF35" i="10"/>
  <c r="AG35" i="10"/>
  <c r="AH35" i="10"/>
  <c r="V36" i="10"/>
  <c r="W36" i="10"/>
  <c r="X36" i="10"/>
  <c r="Y36" i="10"/>
  <c r="Z36" i="10"/>
  <c r="AA36" i="10"/>
  <c r="AB36" i="10"/>
  <c r="AC36" i="10"/>
  <c r="AD36" i="10"/>
  <c r="AE36" i="10"/>
  <c r="AF36" i="10"/>
  <c r="AG36" i="10"/>
  <c r="AH36" i="10"/>
  <c r="V37" i="10"/>
  <c r="W37" i="10"/>
  <c r="X37" i="10"/>
  <c r="Y37" i="10"/>
  <c r="Z37" i="10"/>
  <c r="AA37" i="10"/>
  <c r="AB37" i="10"/>
  <c r="AC37" i="10"/>
  <c r="AD37" i="10"/>
  <c r="AE37" i="10"/>
  <c r="AF37" i="10"/>
  <c r="AG37" i="10"/>
  <c r="AH37" i="10"/>
  <c r="V38" i="10"/>
  <c r="W38" i="10"/>
  <c r="X38" i="10"/>
  <c r="Y38" i="10"/>
  <c r="Z38" i="10"/>
  <c r="AA38" i="10"/>
  <c r="AB38" i="10"/>
  <c r="AC38" i="10"/>
  <c r="AD38" i="10"/>
  <c r="AE38" i="10"/>
  <c r="AF38" i="10"/>
  <c r="AG38" i="10"/>
  <c r="AH38" i="10"/>
  <c r="V39" i="10"/>
  <c r="W39" i="10"/>
  <c r="X39" i="10"/>
  <c r="Y39" i="10"/>
  <c r="Z39" i="10"/>
  <c r="AA39" i="10"/>
  <c r="AB39" i="10"/>
  <c r="AC39" i="10"/>
  <c r="AD39" i="10"/>
  <c r="AE39" i="10"/>
  <c r="AF39" i="10"/>
  <c r="AG39" i="10"/>
  <c r="AH39" i="10"/>
  <c r="U31" i="10"/>
  <c r="U32" i="10"/>
  <c r="U33" i="10"/>
  <c r="U34" i="10"/>
  <c r="U35" i="10"/>
  <c r="U36" i="10"/>
  <c r="U37" i="10"/>
  <c r="U38" i="10"/>
  <c r="U39" i="10"/>
  <c r="U30" i="10"/>
  <c r="R8" i="10"/>
  <c r="S8" i="10"/>
  <c r="T8" i="10"/>
  <c r="R9" i="10"/>
  <c r="S9" i="10"/>
  <c r="T9" i="10"/>
  <c r="R10" i="10"/>
  <c r="S10" i="10"/>
  <c r="T10" i="10"/>
  <c r="R11" i="10"/>
  <c r="S11" i="10"/>
  <c r="T11" i="10"/>
  <c r="R12" i="10"/>
  <c r="S12" i="10"/>
  <c r="T12" i="10"/>
  <c r="R13" i="10"/>
  <c r="S13" i="10"/>
  <c r="T13" i="10"/>
  <c r="R14" i="10"/>
  <c r="S14" i="10"/>
  <c r="T14" i="10"/>
  <c r="R15" i="10"/>
  <c r="S15" i="10"/>
  <c r="T15" i="10"/>
  <c r="R16" i="10"/>
  <c r="S16" i="10"/>
  <c r="T16" i="10"/>
  <c r="R17" i="10"/>
  <c r="S17" i="10"/>
  <c r="T17" i="10"/>
  <c r="R18" i="10"/>
  <c r="S18" i="10"/>
  <c r="T18" i="10"/>
  <c r="R19" i="10"/>
  <c r="S19" i="10"/>
  <c r="T19" i="10"/>
  <c r="R20" i="10"/>
  <c r="S20" i="10"/>
  <c r="T20" i="10"/>
  <c r="R21" i="10"/>
  <c r="S21" i="10"/>
  <c r="T21" i="10"/>
  <c r="R22" i="10"/>
  <c r="S22" i="10"/>
  <c r="T22" i="10"/>
  <c r="R23" i="10"/>
  <c r="S23" i="10"/>
  <c r="T23" i="10"/>
  <c r="R24" i="10"/>
  <c r="S24" i="10"/>
  <c r="T24" i="10"/>
  <c r="R25" i="10"/>
  <c r="S25" i="10"/>
  <c r="T25" i="10"/>
  <c r="R26" i="10"/>
  <c r="S26" i="10"/>
  <c r="T26" i="10"/>
  <c r="R27" i="10"/>
  <c r="S27" i="10"/>
  <c r="T27" i="10"/>
  <c r="R28" i="10"/>
  <c r="S28" i="10"/>
  <c r="T28" i="10"/>
  <c r="R29" i="10"/>
  <c r="S29" i="10"/>
  <c r="T29" i="10"/>
  <c r="Q9" i="10"/>
  <c r="Q10" i="10"/>
  <c r="Q11" i="10"/>
  <c r="Q12" i="10"/>
  <c r="Q13" i="10"/>
  <c r="Q14" i="10"/>
  <c r="Q15" i="10"/>
  <c r="Q16" i="10"/>
  <c r="Q17" i="10"/>
  <c r="Q18" i="10"/>
  <c r="Q19" i="10"/>
  <c r="Q20" i="10"/>
  <c r="Q21" i="10"/>
  <c r="Q22" i="10"/>
  <c r="Q23" i="10"/>
  <c r="Q24" i="10"/>
  <c r="Q25" i="10"/>
  <c r="Q26" i="10"/>
  <c r="Q27" i="10"/>
  <c r="Q28" i="10"/>
  <c r="Q29" i="10"/>
  <c r="Q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8" i="10"/>
  <c r="H29" i="10"/>
  <c r="J29" i="10"/>
  <c r="K29" i="10"/>
  <c r="H30" i="10"/>
  <c r="J30" i="10"/>
  <c r="K30" i="10"/>
  <c r="H31" i="10"/>
  <c r="J31" i="10"/>
  <c r="K31" i="10"/>
  <c r="H32" i="10"/>
  <c r="J32" i="10"/>
  <c r="K32" i="10"/>
  <c r="H33" i="10"/>
  <c r="J33" i="10"/>
  <c r="K33" i="10"/>
  <c r="H34" i="10"/>
  <c r="J34" i="10"/>
  <c r="K34" i="10"/>
  <c r="H35" i="10"/>
  <c r="J35" i="10"/>
  <c r="K35" i="10"/>
  <c r="H36" i="10"/>
  <c r="J36" i="10"/>
  <c r="K36" i="10"/>
  <c r="H37" i="10"/>
  <c r="J37" i="10"/>
  <c r="K37" i="10"/>
  <c r="H38" i="10"/>
  <c r="J38" i="10"/>
  <c r="K38" i="10"/>
  <c r="H39" i="10"/>
  <c r="J39" i="10"/>
  <c r="K39" i="10"/>
  <c r="G30" i="10"/>
  <c r="G31" i="10"/>
  <c r="G32" i="10"/>
  <c r="G33" i="10"/>
  <c r="G34" i="10"/>
  <c r="G35" i="10"/>
  <c r="G36" i="10"/>
  <c r="G37" i="10"/>
  <c r="G38" i="10"/>
  <c r="G39" i="10"/>
  <c r="G29" i="10"/>
  <c r="AP31" i="5"/>
  <c r="AQ31" i="5"/>
  <c r="AR31" i="5"/>
  <c r="AS31" i="5"/>
  <c r="AT31" i="5"/>
  <c r="AU31" i="5"/>
  <c r="AV31" i="5"/>
  <c r="AW31" i="5"/>
  <c r="AX31" i="5"/>
  <c r="AY31" i="5"/>
  <c r="AZ31" i="5"/>
  <c r="BA31" i="5"/>
  <c r="BB31" i="5"/>
  <c r="BC31" i="5"/>
  <c r="AP32" i="5"/>
  <c r="AQ32" i="5"/>
  <c r="AR32" i="5"/>
  <c r="AS32" i="5"/>
  <c r="AT32" i="5"/>
  <c r="AU32" i="5"/>
  <c r="AV32" i="5"/>
  <c r="AW32" i="5"/>
  <c r="AX32" i="5"/>
  <c r="AY32" i="5"/>
  <c r="AZ32" i="5"/>
  <c r="BA32" i="5"/>
  <c r="BB32" i="5"/>
  <c r="BC32" i="5"/>
  <c r="AP33" i="5"/>
  <c r="AQ33" i="5"/>
  <c r="AR33" i="5"/>
  <c r="AS33" i="5"/>
  <c r="AT33" i="5"/>
  <c r="AU33" i="5"/>
  <c r="AV33" i="5"/>
  <c r="AW33" i="5"/>
  <c r="AX33" i="5"/>
  <c r="AY33" i="5"/>
  <c r="AZ33" i="5"/>
  <c r="BA33" i="5"/>
  <c r="BB33" i="5"/>
  <c r="BC33" i="5"/>
  <c r="AP34" i="5"/>
  <c r="AQ34" i="5"/>
  <c r="AR34" i="5"/>
  <c r="AS34" i="5"/>
  <c r="AT34" i="5"/>
  <c r="AU34" i="5"/>
  <c r="AV34" i="5"/>
  <c r="AW34" i="5"/>
  <c r="AX34" i="5"/>
  <c r="AY34" i="5"/>
  <c r="AZ34" i="5"/>
  <c r="BA34" i="5"/>
  <c r="BB34" i="5"/>
  <c r="BC34" i="5"/>
  <c r="AP35" i="5"/>
  <c r="AQ35" i="5"/>
  <c r="AR35" i="5"/>
  <c r="AS35" i="5"/>
  <c r="AT35" i="5"/>
  <c r="AU35" i="5"/>
  <c r="AV35" i="5"/>
  <c r="AW35" i="5"/>
  <c r="AX35" i="5"/>
  <c r="AY35" i="5"/>
  <c r="AZ35" i="5"/>
  <c r="BA35" i="5"/>
  <c r="BB35" i="5"/>
  <c r="BC35" i="5"/>
  <c r="AP36" i="5"/>
  <c r="AQ36" i="5"/>
  <c r="AR36" i="5"/>
  <c r="AS36" i="5"/>
  <c r="AT36" i="5"/>
  <c r="AU36" i="5"/>
  <c r="AV36" i="5"/>
  <c r="AW36" i="5"/>
  <c r="AX36" i="5"/>
  <c r="AY36" i="5"/>
  <c r="AZ36" i="5"/>
  <c r="BA36" i="5"/>
  <c r="BB36" i="5"/>
  <c r="BC36" i="5"/>
  <c r="AP37" i="5"/>
  <c r="AQ37" i="5"/>
  <c r="AR37" i="5"/>
  <c r="AS37" i="5"/>
  <c r="AT37" i="5"/>
  <c r="AU37" i="5"/>
  <c r="AV37" i="5"/>
  <c r="AW37" i="5"/>
  <c r="AX37" i="5"/>
  <c r="AY37" i="5"/>
  <c r="AZ37" i="5"/>
  <c r="BA37" i="5"/>
  <c r="BB37" i="5"/>
  <c r="BC37" i="5"/>
  <c r="AP38" i="5"/>
  <c r="AQ38" i="5"/>
  <c r="AR38" i="5"/>
  <c r="AS38" i="5"/>
  <c r="AT38" i="5"/>
  <c r="AU38" i="5"/>
  <c r="AV38" i="5"/>
  <c r="AW38" i="5"/>
  <c r="AX38" i="5"/>
  <c r="AY38" i="5"/>
  <c r="AZ38" i="5"/>
  <c r="BA38" i="5"/>
  <c r="BB38" i="5"/>
  <c r="BC38" i="5"/>
  <c r="AP39" i="5"/>
  <c r="AQ39" i="5"/>
  <c r="AR39" i="5"/>
  <c r="AS39" i="5"/>
  <c r="AT39" i="5"/>
  <c r="AU39" i="5"/>
  <c r="AV39" i="5"/>
  <c r="AW39" i="5"/>
  <c r="AX39" i="5"/>
  <c r="AY39" i="5"/>
  <c r="AZ39" i="5"/>
  <c r="BA39" i="5"/>
  <c r="BB39" i="5"/>
  <c r="BC39" i="5"/>
  <c r="AQ30" i="5"/>
  <c r="AR30" i="5"/>
  <c r="AS30" i="5"/>
  <c r="AT30" i="5"/>
  <c r="AU30" i="5"/>
  <c r="AV30" i="5"/>
  <c r="AW30" i="5"/>
  <c r="AX30" i="5"/>
  <c r="AY30" i="5"/>
  <c r="AZ30" i="5"/>
  <c r="BA30" i="5"/>
  <c r="BB30" i="5"/>
  <c r="BC30" i="5"/>
  <c r="AP30" i="5"/>
  <c r="AK9" i="5"/>
  <c r="AL9" i="5"/>
  <c r="AM9" i="5"/>
  <c r="AN9" i="5"/>
  <c r="AO9" i="5"/>
  <c r="AK10" i="5"/>
  <c r="AL10" i="5"/>
  <c r="AM10" i="5"/>
  <c r="AN10" i="5"/>
  <c r="AO10" i="5"/>
  <c r="AK11" i="5"/>
  <c r="AL11" i="5"/>
  <c r="AM11" i="5"/>
  <c r="AN11" i="5"/>
  <c r="AO11" i="5"/>
  <c r="AK12" i="5"/>
  <c r="AL12" i="5"/>
  <c r="AM12" i="5"/>
  <c r="AN12" i="5"/>
  <c r="AO12" i="5"/>
  <c r="AK13" i="5"/>
  <c r="AL13" i="5"/>
  <c r="AM13" i="5"/>
  <c r="AN13" i="5"/>
  <c r="AO13" i="5"/>
  <c r="AK14" i="5"/>
  <c r="AL14" i="5"/>
  <c r="AM14" i="5"/>
  <c r="AN14" i="5"/>
  <c r="AO14" i="5"/>
  <c r="AK15" i="5"/>
  <c r="AL15" i="5"/>
  <c r="AM15" i="5"/>
  <c r="AN15" i="5"/>
  <c r="AO15" i="5"/>
  <c r="AK16" i="5"/>
  <c r="AL16" i="5"/>
  <c r="AM16" i="5"/>
  <c r="AN16" i="5"/>
  <c r="AO16" i="5"/>
  <c r="AK17" i="5"/>
  <c r="AL17" i="5"/>
  <c r="AM17" i="5"/>
  <c r="AN17" i="5"/>
  <c r="AO17" i="5"/>
  <c r="AK18" i="5"/>
  <c r="AL18" i="5"/>
  <c r="AM18" i="5"/>
  <c r="AN18" i="5"/>
  <c r="AO18" i="5"/>
  <c r="AK19" i="5"/>
  <c r="AL19" i="5"/>
  <c r="AM19" i="5"/>
  <c r="AN19" i="5"/>
  <c r="AO19" i="5"/>
  <c r="AK20" i="5"/>
  <c r="AL20" i="5"/>
  <c r="AM20" i="5"/>
  <c r="AN20" i="5"/>
  <c r="AO20" i="5"/>
  <c r="AK21" i="5"/>
  <c r="AL21" i="5"/>
  <c r="AM21" i="5"/>
  <c r="AN21" i="5"/>
  <c r="AO21" i="5"/>
  <c r="AK22" i="5"/>
  <c r="AL22" i="5"/>
  <c r="AM22" i="5"/>
  <c r="AN22" i="5"/>
  <c r="AO22" i="5"/>
  <c r="AK23" i="5"/>
  <c r="AL23" i="5"/>
  <c r="AM23" i="5"/>
  <c r="AN23" i="5"/>
  <c r="AO23" i="5"/>
  <c r="AK24" i="5"/>
  <c r="AL24" i="5"/>
  <c r="AM24" i="5"/>
  <c r="AN24" i="5"/>
  <c r="AO24" i="5"/>
  <c r="AK25" i="5"/>
  <c r="AL25" i="5"/>
  <c r="AM25" i="5"/>
  <c r="AN25" i="5"/>
  <c r="AO25" i="5"/>
  <c r="AK26" i="5"/>
  <c r="AL26" i="5"/>
  <c r="AM26" i="5"/>
  <c r="AN26" i="5"/>
  <c r="AO26" i="5"/>
  <c r="AK27" i="5"/>
  <c r="AL27" i="5"/>
  <c r="AM27" i="5"/>
  <c r="AN27" i="5"/>
  <c r="AO27" i="5"/>
  <c r="AK28" i="5"/>
  <c r="AL28" i="5"/>
  <c r="AM28" i="5"/>
  <c r="AN28" i="5"/>
  <c r="AO28" i="5"/>
  <c r="AK29" i="5"/>
  <c r="AL29" i="5"/>
  <c r="AM29" i="5"/>
  <c r="AN29" i="5"/>
  <c r="AO29" i="5"/>
  <c r="AL8" i="5"/>
  <c r="AM8" i="5"/>
  <c r="AN8" i="5"/>
  <c r="AO8" i="5"/>
  <c r="AK8" i="5"/>
  <c r="AK30" i="5"/>
  <c r="AK31" i="5"/>
  <c r="AK32" i="5"/>
  <c r="AK33" i="5"/>
  <c r="AK34" i="5"/>
  <c r="AK35" i="5"/>
  <c r="AK36" i="5"/>
  <c r="AK37" i="5"/>
  <c r="AK38" i="5"/>
  <c r="AK39"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8" i="5"/>
  <c r="V30" i="5"/>
  <c r="W30" i="5"/>
  <c r="X30" i="5"/>
  <c r="Y30" i="5"/>
  <c r="Z30" i="5"/>
  <c r="AA30" i="5"/>
  <c r="AB30" i="5"/>
  <c r="AC30" i="5"/>
  <c r="AD30" i="5"/>
  <c r="AE30" i="5"/>
  <c r="AF30" i="5"/>
  <c r="AG30" i="5"/>
  <c r="AH30" i="5"/>
  <c r="V31" i="5"/>
  <c r="W31" i="5"/>
  <c r="X31" i="5"/>
  <c r="Y31" i="5"/>
  <c r="Z31" i="5"/>
  <c r="AA31" i="5"/>
  <c r="AB31" i="5"/>
  <c r="AC31" i="5"/>
  <c r="AD31" i="5"/>
  <c r="AE31" i="5"/>
  <c r="AF31" i="5"/>
  <c r="AG31" i="5"/>
  <c r="AH31" i="5"/>
  <c r="V32" i="5"/>
  <c r="W32" i="5"/>
  <c r="X32" i="5"/>
  <c r="Y32" i="5"/>
  <c r="Z32" i="5"/>
  <c r="AA32" i="5"/>
  <c r="AB32" i="5"/>
  <c r="AC32" i="5"/>
  <c r="AD32" i="5"/>
  <c r="AE32" i="5"/>
  <c r="AF32" i="5"/>
  <c r="AG32" i="5"/>
  <c r="AH32" i="5"/>
  <c r="V33" i="5"/>
  <c r="W33" i="5"/>
  <c r="X33" i="5"/>
  <c r="Y33" i="5"/>
  <c r="Z33" i="5"/>
  <c r="AA33" i="5"/>
  <c r="AB33" i="5"/>
  <c r="AC33" i="5"/>
  <c r="AD33" i="5"/>
  <c r="AE33" i="5"/>
  <c r="AF33" i="5"/>
  <c r="AG33" i="5"/>
  <c r="AH33" i="5"/>
  <c r="V34" i="5"/>
  <c r="W34" i="5"/>
  <c r="X34" i="5"/>
  <c r="Y34" i="5"/>
  <c r="Z34" i="5"/>
  <c r="AA34" i="5"/>
  <c r="AB34" i="5"/>
  <c r="AC34" i="5"/>
  <c r="AD34" i="5"/>
  <c r="AE34" i="5"/>
  <c r="AF34" i="5"/>
  <c r="AG34" i="5"/>
  <c r="AH34" i="5"/>
  <c r="V35" i="5"/>
  <c r="W35" i="5"/>
  <c r="X35" i="5"/>
  <c r="Y35" i="5"/>
  <c r="Z35" i="5"/>
  <c r="AA35" i="5"/>
  <c r="AB35" i="5"/>
  <c r="AC35" i="5"/>
  <c r="AD35" i="5"/>
  <c r="AE35" i="5"/>
  <c r="AF35" i="5"/>
  <c r="AG35" i="5"/>
  <c r="AH35" i="5"/>
  <c r="V36" i="5"/>
  <c r="W36" i="5"/>
  <c r="X36" i="5"/>
  <c r="Y36" i="5"/>
  <c r="Z36" i="5"/>
  <c r="AA36" i="5"/>
  <c r="AB36" i="5"/>
  <c r="AC36" i="5"/>
  <c r="AD36" i="5"/>
  <c r="AE36" i="5"/>
  <c r="AF36" i="5"/>
  <c r="AG36" i="5"/>
  <c r="AH36" i="5"/>
  <c r="V37" i="5"/>
  <c r="W37" i="5"/>
  <c r="X37" i="5"/>
  <c r="Y37" i="5"/>
  <c r="Z37" i="5"/>
  <c r="AA37" i="5"/>
  <c r="AB37" i="5"/>
  <c r="AC37" i="5"/>
  <c r="AD37" i="5"/>
  <c r="AE37" i="5"/>
  <c r="AF37" i="5"/>
  <c r="AG37" i="5"/>
  <c r="AH37" i="5"/>
  <c r="V38" i="5"/>
  <c r="W38" i="5"/>
  <c r="X38" i="5"/>
  <c r="Y38" i="5"/>
  <c r="Z38" i="5"/>
  <c r="AA38" i="5"/>
  <c r="AB38" i="5"/>
  <c r="AC38" i="5"/>
  <c r="AD38" i="5"/>
  <c r="AE38" i="5"/>
  <c r="AF38" i="5"/>
  <c r="AG38" i="5"/>
  <c r="AH38" i="5"/>
  <c r="V39" i="5"/>
  <c r="W39" i="5"/>
  <c r="X39" i="5"/>
  <c r="Y39" i="5"/>
  <c r="Z39" i="5"/>
  <c r="AA39" i="5"/>
  <c r="AB39" i="5"/>
  <c r="AC39" i="5"/>
  <c r="AD39" i="5"/>
  <c r="AE39" i="5"/>
  <c r="AF39" i="5"/>
  <c r="AG39" i="5"/>
  <c r="AH39" i="5"/>
  <c r="U31" i="5"/>
  <c r="U32" i="5"/>
  <c r="U33" i="5"/>
  <c r="U34" i="5"/>
  <c r="U35" i="5"/>
  <c r="U36" i="5"/>
  <c r="U37" i="5"/>
  <c r="U38" i="5"/>
  <c r="U39" i="5"/>
  <c r="U30" i="5"/>
  <c r="R8" i="5"/>
  <c r="S8" i="5"/>
  <c r="T8" i="5"/>
  <c r="R9" i="5"/>
  <c r="S9" i="5"/>
  <c r="T9" i="5"/>
  <c r="R10" i="5"/>
  <c r="S10" i="5"/>
  <c r="T10" i="5"/>
  <c r="R11" i="5"/>
  <c r="S11" i="5"/>
  <c r="T11" i="5"/>
  <c r="R12" i="5"/>
  <c r="S12" i="5"/>
  <c r="T12" i="5"/>
  <c r="R13" i="5"/>
  <c r="S13" i="5"/>
  <c r="T13" i="5"/>
  <c r="R14" i="5"/>
  <c r="S14" i="5"/>
  <c r="T14" i="5"/>
  <c r="R15" i="5"/>
  <c r="S15" i="5"/>
  <c r="T15" i="5"/>
  <c r="R16" i="5"/>
  <c r="S16" i="5"/>
  <c r="T16" i="5"/>
  <c r="R17" i="5"/>
  <c r="S17" i="5"/>
  <c r="T17" i="5"/>
  <c r="R18" i="5"/>
  <c r="S18" i="5"/>
  <c r="T18" i="5"/>
  <c r="R19" i="5"/>
  <c r="S19" i="5"/>
  <c r="T19" i="5"/>
  <c r="R20" i="5"/>
  <c r="S20" i="5"/>
  <c r="T20" i="5"/>
  <c r="R21" i="5"/>
  <c r="S21" i="5"/>
  <c r="T21" i="5"/>
  <c r="R22" i="5"/>
  <c r="S22" i="5"/>
  <c r="T22" i="5"/>
  <c r="R23" i="5"/>
  <c r="S23" i="5"/>
  <c r="T23" i="5"/>
  <c r="R24" i="5"/>
  <c r="S24" i="5"/>
  <c r="T24" i="5"/>
  <c r="R25" i="5"/>
  <c r="S25" i="5"/>
  <c r="T25" i="5"/>
  <c r="R26" i="5"/>
  <c r="S26" i="5"/>
  <c r="T26" i="5"/>
  <c r="R27" i="5"/>
  <c r="S27" i="5"/>
  <c r="T27" i="5"/>
  <c r="R28" i="5"/>
  <c r="S28" i="5"/>
  <c r="T28" i="5"/>
  <c r="R29" i="5"/>
  <c r="S29" i="5"/>
  <c r="T29" i="5"/>
  <c r="Q9" i="5"/>
  <c r="Q10" i="5"/>
  <c r="Q11" i="5"/>
  <c r="Q12" i="5"/>
  <c r="Q13" i="5"/>
  <c r="Q14" i="5"/>
  <c r="Q15" i="5"/>
  <c r="Q16" i="5"/>
  <c r="Q17" i="5"/>
  <c r="Q18" i="5"/>
  <c r="Q19" i="5"/>
  <c r="Q20" i="5"/>
  <c r="Q21" i="5"/>
  <c r="Q22" i="5"/>
  <c r="Q23" i="5"/>
  <c r="Q24" i="5"/>
  <c r="Q25" i="5"/>
  <c r="Q26" i="5"/>
  <c r="Q27" i="5"/>
  <c r="Q28" i="5"/>
  <c r="Q29" i="5"/>
  <c r="Q8" i="5"/>
  <c r="O29" i="5"/>
  <c r="O30" i="5"/>
  <c r="O31" i="5"/>
  <c r="O32" i="5"/>
  <c r="O33" i="5"/>
  <c r="O34" i="5"/>
  <c r="O35" i="5"/>
  <c r="O36" i="5"/>
  <c r="O37" i="5"/>
  <c r="O38" i="5"/>
  <c r="O39" i="5"/>
  <c r="O9" i="5"/>
  <c r="O10" i="5"/>
  <c r="O11" i="5"/>
  <c r="O12" i="5"/>
  <c r="O13" i="5"/>
  <c r="O14" i="5"/>
  <c r="O15" i="5"/>
  <c r="O16" i="5"/>
  <c r="O17" i="5"/>
  <c r="O18" i="5"/>
  <c r="O19" i="5"/>
  <c r="O20" i="5"/>
  <c r="O21" i="5"/>
  <c r="O22" i="5"/>
  <c r="O23" i="5"/>
  <c r="O24" i="5"/>
  <c r="O25" i="5"/>
  <c r="O26" i="5"/>
  <c r="O27" i="5"/>
  <c r="O28" i="5"/>
  <c r="O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8" i="5"/>
  <c r="H29" i="5"/>
  <c r="J29" i="5"/>
  <c r="K29" i="5"/>
  <c r="H30" i="5"/>
  <c r="J30" i="5"/>
  <c r="K30" i="5"/>
  <c r="H31" i="5"/>
  <c r="J31" i="5"/>
  <c r="K31" i="5"/>
  <c r="H32" i="5"/>
  <c r="J32" i="5"/>
  <c r="K32" i="5"/>
  <c r="H33" i="5"/>
  <c r="J33" i="5"/>
  <c r="K33" i="5"/>
  <c r="H34" i="5"/>
  <c r="J34" i="5"/>
  <c r="K34" i="5"/>
  <c r="H35" i="5"/>
  <c r="J35" i="5"/>
  <c r="K35" i="5"/>
  <c r="H36" i="5"/>
  <c r="J36" i="5"/>
  <c r="K36" i="5"/>
  <c r="H37" i="5"/>
  <c r="J37" i="5"/>
  <c r="K37" i="5"/>
  <c r="H38" i="5"/>
  <c r="J38" i="5"/>
  <c r="K38" i="5"/>
  <c r="H39" i="5"/>
  <c r="J39" i="5"/>
  <c r="K39" i="5"/>
  <c r="G30" i="5"/>
  <c r="G31" i="5"/>
  <c r="G32" i="5"/>
  <c r="G33" i="5"/>
  <c r="G34" i="5"/>
  <c r="G35" i="5"/>
  <c r="G36" i="5"/>
  <c r="G37" i="5"/>
  <c r="G38" i="5"/>
  <c r="G39" i="5"/>
  <c r="G29" i="5"/>
  <c r="BE27" i="9" l="1"/>
  <c r="BF27" i="9"/>
  <c r="BG27" i="9"/>
  <c r="BH27" i="9"/>
  <c r="BI27" i="9"/>
  <c r="BJ27" i="9"/>
  <c r="BE28" i="9"/>
  <c r="BF28" i="9"/>
  <c r="BG28" i="9"/>
  <c r="BH28" i="9"/>
  <c r="BI28" i="9"/>
  <c r="BJ28" i="9"/>
  <c r="BE29" i="9"/>
  <c r="BF29" i="9"/>
  <c r="BG29" i="9"/>
  <c r="BH29" i="9"/>
  <c r="BI29" i="9"/>
  <c r="BJ29" i="9"/>
  <c r="BE30" i="9"/>
  <c r="BF30" i="9"/>
  <c r="BG30" i="9"/>
  <c r="BH30" i="9"/>
  <c r="BI30" i="9"/>
  <c r="BJ30" i="9"/>
  <c r="BE31" i="9"/>
  <c r="BF31" i="9"/>
  <c r="BG31" i="9"/>
  <c r="BH31" i="9"/>
  <c r="BI31" i="9"/>
  <c r="BJ31" i="9"/>
  <c r="BE32" i="9"/>
  <c r="BF32" i="9"/>
  <c r="BG32" i="9"/>
  <c r="BH32" i="9"/>
  <c r="BI32" i="9"/>
  <c r="BJ32" i="9"/>
  <c r="BE33" i="9"/>
  <c r="BF33" i="9"/>
  <c r="BG33" i="9"/>
  <c r="BH33" i="9"/>
  <c r="BI33" i="9"/>
  <c r="BJ33" i="9"/>
  <c r="BE34" i="9"/>
  <c r="BF34" i="9"/>
  <c r="BG34" i="9"/>
  <c r="BH34" i="9"/>
  <c r="BI34" i="9"/>
  <c r="BJ34" i="9"/>
  <c r="BE35" i="9"/>
  <c r="BF35" i="9"/>
  <c r="BG35" i="9"/>
  <c r="BH35" i="9"/>
  <c r="BI35" i="9"/>
  <c r="BJ35" i="9"/>
  <c r="BE36" i="9"/>
  <c r="BF36" i="9"/>
  <c r="BG36" i="9"/>
  <c r="BH36" i="9"/>
  <c r="BW39" i="10" s="1"/>
  <c r="BL39" i="14" s="1"/>
  <c r="BI36" i="9"/>
  <c r="BJ36" i="9"/>
  <c r="BD28" i="9"/>
  <c r="BD29" i="9"/>
  <c r="BD30" i="9"/>
  <c r="BD31" i="9"/>
  <c r="BD32" i="9"/>
  <c r="BD33" i="9"/>
  <c r="BD34" i="9"/>
  <c r="BD35" i="9"/>
  <c r="BD36" i="9"/>
  <c r="BD27" i="9"/>
  <c r="BC9" i="9"/>
  <c r="BC10" i="9"/>
  <c r="BC11" i="9"/>
  <c r="BC12" i="9"/>
  <c r="BC13" i="9"/>
  <c r="BC14" i="9"/>
  <c r="BC15" i="9"/>
  <c r="BC16" i="9"/>
  <c r="BC17" i="9"/>
  <c r="BC18" i="9"/>
  <c r="BC19" i="9"/>
  <c r="BC20" i="9"/>
  <c r="BC21" i="9"/>
  <c r="BC22" i="9"/>
  <c r="BC23" i="9"/>
  <c r="BC24" i="9"/>
  <c r="BC25" i="9"/>
  <c r="BB9" i="9"/>
  <c r="BB10" i="9"/>
  <c r="BB11" i="9"/>
  <c r="BB12" i="9"/>
  <c r="BB13" i="9"/>
  <c r="BB14" i="9"/>
  <c r="BB15" i="9"/>
  <c r="BB16" i="9"/>
  <c r="BB17" i="9"/>
  <c r="BB18" i="9"/>
  <c r="BB19" i="9"/>
  <c r="BB20" i="9"/>
  <c r="BB21" i="9"/>
  <c r="BB22" i="9"/>
  <c r="BB23" i="9"/>
  <c r="BB24" i="9"/>
  <c r="BB25" i="9"/>
  <c r="BA17" i="9"/>
  <c r="BA18" i="9"/>
  <c r="BA19" i="9"/>
  <c r="BA20" i="9"/>
  <c r="BA21" i="9"/>
  <c r="BA22" i="9"/>
  <c r="BA23" i="9"/>
  <c r="BA24" i="9"/>
  <c r="BA25" i="9"/>
  <c r="BA26" i="9"/>
  <c r="BB26" i="9"/>
  <c r="BC26" i="9"/>
  <c r="AZ9" i="9"/>
  <c r="AZ10" i="9"/>
  <c r="AZ11" i="9"/>
  <c r="AZ12" i="9"/>
  <c r="AZ13" i="9"/>
  <c r="AZ14" i="9"/>
  <c r="AZ15" i="9"/>
  <c r="AZ16" i="9"/>
  <c r="AZ17" i="9"/>
  <c r="AZ18" i="9"/>
  <c r="AZ19" i="9"/>
  <c r="BW22" i="10" s="1"/>
  <c r="BL22" i="14" s="1"/>
  <c r="AZ20" i="9"/>
  <c r="AZ21" i="9"/>
  <c r="AZ22" i="9"/>
  <c r="AZ23" i="9"/>
  <c r="BW26" i="10" s="1"/>
  <c r="BL26" i="14" s="1"/>
  <c r="AZ24" i="9"/>
  <c r="AZ25" i="9"/>
  <c r="AZ26" i="9"/>
  <c r="BW11" i="10"/>
  <c r="BL11" i="14" s="1"/>
  <c r="AY9" i="9"/>
  <c r="BW12" i="10" s="1"/>
  <c r="BL12" i="14" s="1"/>
  <c r="AY10" i="9"/>
  <c r="BW10" i="11" s="1"/>
  <c r="BL10" i="15" s="1"/>
  <c r="AY11" i="9"/>
  <c r="BW11" i="11" s="1"/>
  <c r="BL11" i="15" s="1"/>
  <c r="AY12" i="9"/>
  <c r="BW12" i="11" s="1"/>
  <c r="BL12" i="15" s="1"/>
  <c r="AY13" i="9"/>
  <c r="BW13" i="11" s="1"/>
  <c r="BL13" i="15" s="1"/>
  <c r="AY14" i="9"/>
  <c r="BW14" i="11" s="1"/>
  <c r="BL14" i="15" s="1"/>
  <c r="AY15" i="9"/>
  <c r="BW15" i="11" s="1"/>
  <c r="BL15" i="15" s="1"/>
  <c r="AY16" i="9"/>
  <c r="BW16" i="11" s="1"/>
  <c r="BL16" i="15" s="1"/>
  <c r="AY17" i="9"/>
  <c r="BW17" i="11" s="1"/>
  <c r="BL17" i="15" s="1"/>
  <c r="AY18" i="9"/>
  <c r="BW18" i="11" s="1"/>
  <c r="BL18" i="15" s="1"/>
  <c r="AY19" i="9"/>
  <c r="BW19" i="11" s="1"/>
  <c r="BL19" i="15" s="1"/>
  <c r="AY20" i="9"/>
  <c r="BW20" i="11" s="1"/>
  <c r="BL20" i="15" s="1"/>
  <c r="AY21" i="9"/>
  <c r="BW21" i="11" s="1"/>
  <c r="BL21" i="15" s="1"/>
  <c r="AY22" i="9"/>
  <c r="BW22" i="11" s="1"/>
  <c r="BL22" i="15" s="1"/>
  <c r="AY23" i="9"/>
  <c r="AY24" i="9"/>
  <c r="BW24" i="11" s="1"/>
  <c r="BL24" i="15" s="1"/>
  <c r="AY25" i="9"/>
  <c r="BW25" i="11" s="1"/>
  <c r="BL25" i="15" s="1"/>
  <c r="AY26" i="9"/>
  <c r="BW26" i="11" s="1"/>
  <c r="BL26" i="15" s="1"/>
  <c r="AY27" i="9"/>
  <c r="AY28" i="9"/>
  <c r="BW28" i="11" s="1"/>
  <c r="BL28" i="15" s="1"/>
  <c r="AY29" i="9"/>
  <c r="BW29" i="11" s="1"/>
  <c r="BL29" i="15" s="1"/>
  <c r="AY30" i="9"/>
  <c r="BW30" i="11" s="1"/>
  <c r="BL30" i="15" s="1"/>
  <c r="AY31" i="9"/>
  <c r="AY32" i="9"/>
  <c r="AY33" i="9"/>
  <c r="AY34" i="9"/>
  <c r="AY35" i="9"/>
  <c r="AY36" i="9"/>
  <c r="AX27" i="9"/>
  <c r="AX28" i="9"/>
  <c r="AX29" i="9"/>
  <c r="AX30" i="9"/>
  <c r="BW35" i="11" s="1"/>
  <c r="BL35" i="15" s="1"/>
  <c r="AX31" i="9"/>
  <c r="AX32" i="9"/>
  <c r="AX33" i="9"/>
  <c r="AX34" i="9"/>
  <c r="BW39" i="11" s="1"/>
  <c r="BL39" i="15" s="1"/>
  <c r="AX35" i="9"/>
  <c r="AX36" i="9"/>
  <c r="AX26" i="9"/>
  <c r="BW30" i="10" l="1"/>
  <c r="BL30" i="14" s="1"/>
  <c r="BW10" i="10"/>
  <c r="BL10" i="14" s="1"/>
  <c r="BW36" i="10"/>
  <c r="BL36" i="14" s="1"/>
  <c r="BW9" i="10"/>
  <c r="BL9" i="14" s="1"/>
  <c r="BW13" i="10"/>
  <c r="BL13" i="14" s="1"/>
  <c r="BW31" i="10"/>
  <c r="BL31" i="14" s="1"/>
  <c r="BW8" i="10"/>
  <c r="BL8" i="14" s="1"/>
  <c r="BW29" i="10"/>
  <c r="BL29" i="14" s="1"/>
  <c r="BW24" i="10"/>
  <c r="BL24" i="14" s="1"/>
  <c r="BM14" i="15"/>
  <c r="BM10" i="15"/>
  <c r="BM18" i="15"/>
  <c r="BW38" i="11"/>
  <c r="BL38" i="15" s="1"/>
  <c r="BW34" i="11"/>
  <c r="BL34" i="15" s="1"/>
  <c r="BW31" i="11"/>
  <c r="BL31" i="15" s="1"/>
  <c r="BW27" i="11"/>
  <c r="BL27" i="15" s="1"/>
  <c r="BM26" i="15" s="1"/>
  <c r="BW23" i="11"/>
  <c r="BL23" i="15" s="1"/>
  <c r="BM22" i="15" s="1"/>
  <c r="BW17" i="10"/>
  <c r="BL17" i="14" s="1"/>
  <c r="BW33" i="10"/>
  <c r="BL33" i="14" s="1"/>
  <c r="BW27" i="10"/>
  <c r="BL27" i="14" s="1"/>
  <c r="BW28" i="10"/>
  <c r="BL28" i="14" s="1"/>
  <c r="BW41" i="11"/>
  <c r="BL41" i="15" s="1"/>
  <c r="BW33" i="11"/>
  <c r="BL33" i="15" s="1"/>
  <c r="BW21" i="10"/>
  <c r="BL21" i="14" s="1"/>
  <c r="BW37" i="10"/>
  <c r="BL37" i="14" s="1"/>
  <c r="BW14" i="10"/>
  <c r="BL14" i="14" s="1"/>
  <c r="BW15" i="10"/>
  <c r="BL15" i="14" s="1"/>
  <c r="BW16" i="10"/>
  <c r="BL16" i="14" s="1"/>
  <c r="BW34" i="10"/>
  <c r="BL34" i="14" s="1"/>
  <c r="BW23" i="10"/>
  <c r="BL23" i="14" s="1"/>
  <c r="BW32" i="10"/>
  <c r="BL32" i="14" s="1"/>
  <c r="BW37" i="11"/>
  <c r="BL37" i="15" s="1"/>
  <c r="BW40" i="11"/>
  <c r="BL40" i="15" s="1"/>
  <c r="BW36" i="11"/>
  <c r="BL36" i="15" s="1"/>
  <c r="BW32" i="11"/>
  <c r="BL32" i="15" s="1"/>
  <c r="BW25" i="10"/>
  <c r="BL25" i="14" s="1"/>
  <c r="BW18" i="10"/>
  <c r="BL18" i="14" s="1"/>
  <c r="BW19" i="10"/>
  <c r="BL19" i="14" s="1"/>
  <c r="BW35" i="10"/>
  <c r="BL35" i="14" s="1"/>
  <c r="BW20" i="10"/>
  <c r="BL20" i="14" s="1"/>
  <c r="BW38" i="10"/>
  <c r="BL38" i="14" s="1"/>
  <c r="BF10" i="11"/>
  <c r="BF41" i="11"/>
  <c r="BF40" i="11"/>
  <c r="BF39" i="11"/>
  <c r="BF38" i="11"/>
  <c r="BF37" i="11"/>
  <c r="BF36" i="11"/>
  <c r="BF35" i="11"/>
  <c r="BF34" i="11"/>
  <c r="BF33" i="11"/>
  <c r="BF32" i="11"/>
  <c r="BF31" i="11"/>
  <c r="BF30" i="11"/>
  <c r="BF29" i="11"/>
  <c r="BF28" i="11"/>
  <c r="BF27" i="11"/>
  <c r="BF26" i="11"/>
  <c r="BF25" i="11"/>
  <c r="BF24" i="11"/>
  <c r="BF23" i="11"/>
  <c r="BF22" i="11"/>
  <c r="BF21" i="11"/>
  <c r="BF20" i="11"/>
  <c r="BF19" i="11"/>
  <c r="BF18" i="11"/>
  <c r="BF17" i="11"/>
  <c r="BF16" i="11"/>
  <c r="BF15" i="11"/>
  <c r="BF14" i="11"/>
  <c r="BF13" i="11"/>
  <c r="BF12" i="11"/>
  <c r="BF11" i="11"/>
  <c r="BF39" i="10"/>
  <c r="BF38" i="10"/>
  <c r="BF37" i="10"/>
  <c r="BF36" i="10"/>
  <c r="BF35" i="10"/>
  <c r="BF34" i="10"/>
  <c r="BF33" i="10"/>
  <c r="BF32" i="10"/>
  <c r="BF31" i="10"/>
  <c r="BF30" i="10"/>
  <c r="BF29" i="10"/>
  <c r="BF28" i="10"/>
  <c r="BF27" i="10"/>
  <c r="BF26" i="10"/>
  <c r="BF25" i="10"/>
  <c r="BF24" i="10"/>
  <c r="BF23" i="10"/>
  <c r="BF22" i="10"/>
  <c r="BF21" i="10"/>
  <c r="BF20" i="10"/>
  <c r="BF19" i="10"/>
  <c r="BF18" i="10"/>
  <c r="BF17" i="10"/>
  <c r="BF16" i="10"/>
  <c r="BF15" i="10"/>
  <c r="BF14" i="10"/>
  <c r="BF13" i="10"/>
  <c r="BF12" i="10"/>
  <c r="BF11" i="10"/>
  <c r="BF10" i="10"/>
  <c r="BF9" i="10"/>
  <c r="BF8" i="10"/>
  <c r="AU6" i="9"/>
  <c r="AU7" i="9"/>
  <c r="AU8" i="9"/>
  <c r="AU9" i="9"/>
  <c r="AU10" i="9"/>
  <c r="AU11" i="9"/>
  <c r="AU12" i="9"/>
  <c r="AU13" i="9"/>
  <c r="AU14" i="9"/>
  <c r="AU15" i="9"/>
  <c r="AU16" i="9"/>
  <c r="AU17" i="9"/>
  <c r="AU18" i="9"/>
  <c r="AU19" i="9"/>
  <c r="AU20" i="9"/>
  <c r="AU21" i="9"/>
  <c r="AU22" i="9"/>
  <c r="AU23" i="9"/>
  <c r="AU24" i="9"/>
  <c r="AU25" i="9"/>
  <c r="AU26" i="9"/>
  <c r="AU27" i="9"/>
  <c r="AU28" i="9"/>
  <c r="AU29" i="9"/>
  <c r="AU30" i="9"/>
  <c r="AU31" i="9"/>
  <c r="AU32" i="9"/>
  <c r="AU33" i="9"/>
  <c r="AU34" i="9"/>
  <c r="AU35" i="9"/>
  <c r="AU36" i="9"/>
  <c r="AU5" i="9"/>
  <c r="AU28" i="4"/>
  <c r="AU29" i="4"/>
  <c r="AU30" i="4"/>
  <c r="AU31" i="4"/>
  <c r="AU32" i="4"/>
  <c r="AU33" i="4"/>
  <c r="AU34" i="4"/>
  <c r="AU35" i="4"/>
  <c r="AU36" i="4"/>
  <c r="AU6" i="4"/>
  <c r="AU7" i="4"/>
  <c r="AU8" i="4"/>
  <c r="AU9" i="4"/>
  <c r="AU10" i="4"/>
  <c r="AU11" i="4"/>
  <c r="AU12" i="4"/>
  <c r="AU13" i="4"/>
  <c r="AU14" i="4"/>
  <c r="AU15" i="4"/>
  <c r="AU16" i="4"/>
  <c r="AU17" i="4"/>
  <c r="AU18" i="4"/>
  <c r="AU19" i="4"/>
  <c r="AU20" i="4"/>
  <c r="AU21" i="4"/>
  <c r="AU22" i="4"/>
  <c r="AU23" i="4"/>
  <c r="AU24" i="4"/>
  <c r="AU25" i="4"/>
  <c r="AU26" i="4"/>
  <c r="AU27" i="4"/>
  <c r="AU5" i="4"/>
  <c r="AV36" i="9"/>
  <c r="AV35" i="9"/>
  <c r="AV34" i="9"/>
  <c r="AV33" i="9"/>
  <c r="AV32" i="9"/>
  <c r="AV31" i="9"/>
  <c r="AV30" i="9"/>
  <c r="AV29" i="9"/>
  <c r="AV28" i="9"/>
  <c r="AV27" i="9"/>
  <c r="AV26" i="9"/>
  <c r="AV25" i="9"/>
  <c r="AV24" i="9"/>
  <c r="AV23" i="9"/>
  <c r="AV22" i="9"/>
  <c r="BF41" i="6"/>
  <c r="BF40" i="6"/>
  <c r="BF39" i="6"/>
  <c r="BF38" i="6"/>
  <c r="BF37" i="6"/>
  <c r="BF36" i="6"/>
  <c r="BF35" i="6"/>
  <c r="BF34" i="6"/>
  <c r="BF33" i="6"/>
  <c r="BF32" i="6"/>
  <c r="BF31" i="6"/>
  <c r="BF30" i="6"/>
  <c r="BF29" i="6"/>
  <c r="BF28" i="6"/>
  <c r="BF27" i="6"/>
  <c r="BF26" i="6"/>
  <c r="BF25" i="6"/>
  <c r="BF24" i="6"/>
  <c r="BF23" i="6"/>
  <c r="BF22" i="6"/>
  <c r="BF21" i="6"/>
  <c r="BF20" i="6"/>
  <c r="BF19" i="6"/>
  <c r="BF18" i="6"/>
  <c r="BF17" i="6"/>
  <c r="BF16" i="6"/>
  <c r="BF15" i="6"/>
  <c r="BF14" i="6"/>
  <c r="BF13" i="6"/>
  <c r="BF12" i="6"/>
  <c r="BF11" i="6"/>
  <c r="BF10" i="6"/>
  <c r="BF39" i="5"/>
  <c r="BF38" i="5"/>
  <c r="BF37" i="5"/>
  <c r="BF36" i="5"/>
  <c r="BF35" i="5"/>
  <c r="BF34" i="5"/>
  <c r="BF33" i="5"/>
  <c r="BF32" i="5"/>
  <c r="BF31" i="5"/>
  <c r="BF30" i="5"/>
  <c r="BF29" i="5"/>
  <c r="BF28" i="5"/>
  <c r="BF27" i="5"/>
  <c r="BF26" i="5"/>
  <c r="BF25" i="5"/>
  <c r="BF24" i="5"/>
  <c r="BF23" i="5"/>
  <c r="BF22" i="5"/>
  <c r="BF21" i="5"/>
  <c r="BF20" i="5"/>
  <c r="BF19" i="5"/>
  <c r="BF18" i="5"/>
  <c r="BF17" i="5"/>
  <c r="BF16" i="5"/>
  <c r="BF15" i="5"/>
  <c r="BF14" i="5"/>
  <c r="BF13" i="5"/>
  <c r="BF12" i="5"/>
  <c r="BF11" i="5"/>
  <c r="BF10" i="5"/>
  <c r="BF9" i="5"/>
  <c r="BF8" i="5"/>
  <c r="BM36" i="14" l="1"/>
  <c r="BM8" i="14"/>
  <c r="BM28" i="14"/>
  <c r="BG10" i="11"/>
  <c r="BL10" i="11" s="1"/>
  <c r="BM30" i="15"/>
  <c r="BM12" i="14"/>
  <c r="BM16" i="14"/>
  <c r="BM32" i="14"/>
  <c r="BM20" i="14"/>
  <c r="BM24" i="14"/>
  <c r="BM34" i="15"/>
  <c r="BM38" i="15"/>
  <c r="BG11" i="10"/>
  <c r="BL11" i="10" s="1"/>
  <c r="BG15" i="10"/>
  <c r="BJ15" i="10" s="1"/>
  <c r="BG32" i="11"/>
  <c r="BR32" i="11" s="1"/>
  <c r="BG12" i="11"/>
  <c r="BL12" i="11" s="1"/>
  <c r="BG16" i="11"/>
  <c r="BL16" i="11" s="1"/>
  <c r="BG20" i="11"/>
  <c r="BJ20" i="11" s="1"/>
  <c r="BG24" i="11"/>
  <c r="BK24" i="11" s="1"/>
  <c r="BG28" i="11"/>
  <c r="BJ28" i="11" s="1"/>
  <c r="BG14" i="11"/>
  <c r="BL14" i="11" s="1"/>
  <c r="BG18" i="11"/>
  <c r="BJ18" i="11" s="1"/>
  <c r="BG22" i="11"/>
  <c r="BK22" i="11" s="1"/>
  <c r="BG26" i="11"/>
  <c r="BK26" i="11" s="1"/>
  <c r="BG30" i="11"/>
  <c r="BK30" i="11" s="1"/>
  <c r="BG34" i="11"/>
  <c r="BO34" i="11" s="1"/>
  <c r="BG38" i="11"/>
  <c r="BQ38" i="11" s="1"/>
  <c r="BG36" i="11"/>
  <c r="BN36" i="11" s="1"/>
  <c r="BG40" i="11"/>
  <c r="BP40" i="11" s="1"/>
  <c r="BG19" i="10"/>
  <c r="BL19" i="10" s="1"/>
  <c r="BG23" i="10"/>
  <c r="BK23" i="10" s="1"/>
  <c r="BG27" i="10"/>
  <c r="BK27" i="10" s="1"/>
  <c r="BG31" i="10"/>
  <c r="BM31" i="10" s="1"/>
  <c r="BG35" i="10"/>
  <c r="BO35" i="10" s="1"/>
  <c r="BG39" i="10"/>
  <c r="BO39" i="10" s="1"/>
  <c r="BG8" i="10"/>
  <c r="BK8" i="10" s="1"/>
  <c r="BG12" i="10"/>
  <c r="BK12" i="10" s="1"/>
  <c r="BG16" i="10"/>
  <c r="BL16" i="10" s="1"/>
  <c r="BG20" i="10"/>
  <c r="BK20" i="10" s="1"/>
  <c r="BG24" i="10"/>
  <c r="BK24" i="10" s="1"/>
  <c r="BG28" i="10"/>
  <c r="BJ28" i="10" s="1"/>
  <c r="BG32" i="10"/>
  <c r="BR32" i="10" s="1"/>
  <c r="BG36" i="10"/>
  <c r="BJ36" i="10" s="1"/>
  <c r="BG11" i="11"/>
  <c r="BJ11" i="11" s="1"/>
  <c r="BG15" i="11"/>
  <c r="BJ15" i="11" s="1"/>
  <c r="BG19" i="11"/>
  <c r="BJ19" i="11" s="1"/>
  <c r="BG23" i="11"/>
  <c r="BJ23" i="11" s="1"/>
  <c r="BG27" i="11"/>
  <c r="BK27" i="11" s="1"/>
  <c r="BG31" i="11"/>
  <c r="BL31" i="11" s="1"/>
  <c r="BG35" i="11"/>
  <c r="BR35" i="11" s="1"/>
  <c r="BG39" i="11"/>
  <c r="BO39" i="11" s="1"/>
  <c r="BG9" i="10"/>
  <c r="BK9" i="10" s="1"/>
  <c r="BG13" i="10"/>
  <c r="BK13" i="10" s="1"/>
  <c r="BG17" i="10"/>
  <c r="BL17" i="10" s="1"/>
  <c r="BG21" i="10"/>
  <c r="BJ21" i="10" s="1"/>
  <c r="BG25" i="10"/>
  <c r="BK25" i="10" s="1"/>
  <c r="BG29" i="10"/>
  <c r="BL29" i="10" s="1"/>
  <c r="BG33" i="10"/>
  <c r="BN33" i="10" s="1"/>
  <c r="BG37" i="10"/>
  <c r="BP37" i="10" s="1"/>
  <c r="BG10" i="10"/>
  <c r="BK10" i="10" s="1"/>
  <c r="BG14" i="10"/>
  <c r="BL14" i="10" s="1"/>
  <c r="BG18" i="10"/>
  <c r="BJ18" i="10" s="1"/>
  <c r="BG22" i="10"/>
  <c r="BK22" i="10" s="1"/>
  <c r="BG26" i="10"/>
  <c r="BK26" i="10" s="1"/>
  <c r="BG30" i="10"/>
  <c r="BN30" i="10" s="1"/>
  <c r="BG34" i="10"/>
  <c r="BQ34" i="10" s="1"/>
  <c r="BG38" i="10"/>
  <c r="BI38" i="10" s="1"/>
  <c r="BG13" i="11"/>
  <c r="BL13" i="11" s="1"/>
  <c r="BG17" i="11"/>
  <c r="BJ17" i="11" s="1"/>
  <c r="BG21" i="11"/>
  <c r="BL21" i="11" s="1"/>
  <c r="BG25" i="11"/>
  <c r="BJ25" i="11" s="1"/>
  <c r="BG29" i="11"/>
  <c r="BL29" i="11" s="1"/>
  <c r="BG33" i="11"/>
  <c r="BS33" i="11" s="1"/>
  <c r="BG37" i="11"/>
  <c r="BS37" i="11" s="1"/>
  <c r="BG41" i="11"/>
  <c r="BP41" i="11" s="1"/>
  <c r="BS34" i="11"/>
  <c r="BS38" i="10"/>
  <c r="BM38" i="10"/>
  <c r="BS39" i="10"/>
  <c r="BQ39" i="10"/>
  <c r="BR39" i="10"/>
  <c r="BP39" i="10"/>
  <c r="BQ36" i="10"/>
  <c r="BR36" i="10"/>
  <c r="BS36" i="10"/>
  <c r="BR37" i="10"/>
  <c r="BS37" i="10"/>
  <c r="BQ37" i="10"/>
  <c r="BI34" i="11" l="1"/>
  <c r="BJ12" i="11"/>
  <c r="BT12" i="11" s="1"/>
  <c r="BJ10" i="11"/>
  <c r="BT10" i="11" s="1"/>
  <c r="BH10" i="11" s="1"/>
  <c r="BL18" i="11"/>
  <c r="BT18" i="11" s="1"/>
  <c r="BP34" i="11"/>
  <c r="BL20" i="11"/>
  <c r="BT20" i="11" s="1"/>
  <c r="BR34" i="11"/>
  <c r="BO31" i="10"/>
  <c r="BI31" i="11"/>
  <c r="BM40" i="11"/>
  <c r="BL15" i="11"/>
  <c r="BT15" i="11" s="1"/>
  <c r="BI40" i="11"/>
  <c r="BL30" i="11"/>
  <c r="BR40" i="11"/>
  <c r="BJ12" i="10"/>
  <c r="BJ11" i="10"/>
  <c r="BJ31" i="11"/>
  <c r="BI31" i="10"/>
  <c r="BK11" i="10"/>
  <c r="BK14" i="10"/>
  <c r="BK31" i="11"/>
  <c r="BJ30" i="11"/>
  <c r="BJ14" i="11"/>
  <c r="BT14" i="11" s="1"/>
  <c r="BQ40" i="11"/>
  <c r="BN40" i="11"/>
  <c r="BJ16" i="11"/>
  <c r="BT16" i="11" s="1"/>
  <c r="BJ14" i="10"/>
  <c r="BO40" i="11"/>
  <c r="BJ40" i="11"/>
  <c r="BT40" i="11" s="1"/>
  <c r="BH40" i="11" s="1"/>
  <c r="BR31" i="10"/>
  <c r="BS40" i="11"/>
  <c r="BO33" i="11"/>
  <c r="BN8" i="14"/>
  <c r="BN10" i="15"/>
  <c r="BK28" i="10"/>
  <c r="BN31" i="10"/>
  <c r="BQ31" i="10"/>
  <c r="BL13" i="10"/>
  <c r="BL28" i="10"/>
  <c r="BL12" i="10"/>
  <c r="BP31" i="10"/>
  <c r="BS31" i="10"/>
  <c r="BJ13" i="10"/>
  <c r="BS35" i="10"/>
  <c r="BL15" i="10"/>
  <c r="BP35" i="10"/>
  <c r="BJ31" i="10"/>
  <c r="BK15" i="10"/>
  <c r="BJ32" i="10"/>
  <c r="BI35" i="10"/>
  <c r="BJ19" i="10"/>
  <c r="BQ35" i="10"/>
  <c r="BO30" i="10"/>
  <c r="BR30" i="10"/>
  <c r="BQ30" i="10"/>
  <c r="BP30" i="10"/>
  <c r="BS30" i="10"/>
  <c r="BI30" i="10"/>
  <c r="BM30" i="10"/>
  <c r="BJ30" i="10"/>
  <c r="BI29" i="10"/>
  <c r="BK29" i="10"/>
  <c r="BJ29" i="10"/>
  <c r="BM33" i="11"/>
  <c r="BR33" i="11"/>
  <c r="BP33" i="11"/>
  <c r="BL17" i="11"/>
  <c r="BT17" i="11" s="1"/>
  <c r="BI39" i="10"/>
  <c r="BQ32" i="11"/>
  <c r="BJ33" i="11"/>
  <c r="BT33" i="11" s="1"/>
  <c r="BM32" i="10"/>
  <c r="BR35" i="10"/>
  <c r="BL23" i="10"/>
  <c r="BQ34" i="11"/>
  <c r="BO32" i="11"/>
  <c r="BP36" i="11"/>
  <c r="BJ32" i="11"/>
  <c r="BT32" i="11" s="1"/>
  <c r="BL27" i="10"/>
  <c r="BJ26" i="10"/>
  <c r="BL10" i="10"/>
  <c r="BS38" i="11"/>
  <c r="BN32" i="11"/>
  <c r="BK28" i="11"/>
  <c r="BI38" i="11"/>
  <c r="BJ22" i="11"/>
  <c r="BS32" i="11"/>
  <c r="BP32" i="11"/>
  <c r="BJ13" i="11"/>
  <c r="BT13" i="11" s="1"/>
  <c r="BL25" i="10"/>
  <c r="BL26" i="11"/>
  <c r="BL27" i="11"/>
  <c r="BR38" i="11"/>
  <c r="BM32" i="11"/>
  <c r="BI32" i="11"/>
  <c r="BK29" i="11"/>
  <c r="BS36" i="11"/>
  <c r="BL8" i="10"/>
  <c r="BL24" i="10"/>
  <c r="BL26" i="10"/>
  <c r="BL9" i="10"/>
  <c r="BJ25" i="10"/>
  <c r="BT25" i="10" s="1"/>
  <c r="BJ27" i="11"/>
  <c r="BL11" i="11"/>
  <c r="BT11" i="11" s="1"/>
  <c r="BM36" i="11"/>
  <c r="BI36" i="11"/>
  <c r="BR36" i="11"/>
  <c r="BJ24" i="10"/>
  <c r="BJ10" i="10"/>
  <c r="BT10" i="10" s="1"/>
  <c r="BJ9" i="10"/>
  <c r="BJ26" i="11"/>
  <c r="BT26" i="11" s="1"/>
  <c r="BJ29" i="11"/>
  <c r="BO36" i="11"/>
  <c r="BJ36" i="11"/>
  <c r="BT36" i="11" s="1"/>
  <c r="BL28" i="11"/>
  <c r="BJ8" i="10"/>
  <c r="BJ27" i="10"/>
  <c r="BQ36" i="11"/>
  <c r="BJ39" i="10"/>
  <c r="BM39" i="10"/>
  <c r="BN39" i="10"/>
  <c r="BK19" i="10"/>
  <c r="BN38" i="11"/>
  <c r="BO38" i="11"/>
  <c r="BJ34" i="11"/>
  <c r="BT34" i="11" s="1"/>
  <c r="BM34" i="11"/>
  <c r="BL22" i="11"/>
  <c r="BJ24" i="11"/>
  <c r="BJ38" i="11"/>
  <c r="BT38" i="11" s="1"/>
  <c r="BM38" i="11"/>
  <c r="BL24" i="11"/>
  <c r="BJ35" i="10"/>
  <c r="BM35" i="10"/>
  <c r="BJ23" i="10"/>
  <c r="BT23" i="10" s="1"/>
  <c r="BN35" i="10"/>
  <c r="BP38" i="11"/>
  <c r="BN34" i="11"/>
  <c r="BI33" i="11"/>
  <c r="BQ33" i="11"/>
  <c r="BS33" i="10"/>
  <c r="BM35" i="11"/>
  <c r="BO38" i="10"/>
  <c r="BN33" i="11"/>
  <c r="BP33" i="10"/>
  <c r="BO32" i="10"/>
  <c r="BM34" i="10"/>
  <c r="BS35" i="11"/>
  <c r="BL23" i="11"/>
  <c r="BQ41" i="11"/>
  <c r="BS34" i="10"/>
  <c r="BL19" i="11"/>
  <c r="BT19" i="11" s="1"/>
  <c r="BI37" i="11"/>
  <c r="BL22" i="10"/>
  <c r="BI33" i="10"/>
  <c r="BS32" i="10"/>
  <c r="BR34" i="10"/>
  <c r="BK18" i="10"/>
  <c r="BQ35" i="11"/>
  <c r="BO37" i="11"/>
  <c r="BL20" i="10"/>
  <c r="BI37" i="10"/>
  <c r="BN36" i="10"/>
  <c r="BK17" i="10"/>
  <c r="BJ35" i="11"/>
  <c r="BT35" i="11" s="1"/>
  <c r="BJ37" i="11"/>
  <c r="BT37" i="11" s="1"/>
  <c r="BM37" i="10"/>
  <c r="BP38" i="10"/>
  <c r="BR38" i="10"/>
  <c r="BL21" i="10"/>
  <c r="BQ39" i="11"/>
  <c r="BM33" i="10"/>
  <c r="BR33" i="10"/>
  <c r="BJ16" i="10"/>
  <c r="BO36" i="10"/>
  <c r="BN32" i="10"/>
  <c r="BJ34" i="10"/>
  <c r="BP34" i="10"/>
  <c r="BJ17" i="10"/>
  <c r="BP39" i="11"/>
  <c r="BN35" i="11"/>
  <c r="BN37" i="11"/>
  <c r="BJ21" i="11"/>
  <c r="BT21" i="11" s="1"/>
  <c r="BI41" i="11"/>
  <c r="BM37" i="11"/>
  <c r="BO37" i="10"/>
  <c r="BJ20" i="10"/>
  <c r="BJ38" i="10"/>
  <c r="BQ38" i="10"/>
  <c r="BI39" i="11"/>
  <c r="BR41" i="11"/>
  <c r="BS41" i="11"/>
  <c r="BO33" i="10"/>
  <c r="BJ33" i="10"/>
  <c r="BN38" i="10"/>
  <c r="BI34" i="10"/>
  <c r="BO34" i="10"/>
  <c r="BJ22" i="10"/>
  <c r="BL18" i="10"/>
  <c r="BK21" i="10"/>
  <c r="BJ39" i="11"/>
  <c r="BT39" i="11" s="1"/>
  <c r="BM39" i="11"/>
  <c r="BO35" i="11"/>
  <c r="BP35" i="11"/>
  <c r="BK23" i="11"/>
  <c r="BM41" i="11"/>
  <c r="BN41" i="11"/>
  <c r="BR37" i="11"/>
  <c r="BQ37" i="11"/>
  <c r="BL25" i="11"/>
  <c r="BJ37" i="10"/>
  <c r="BP36" i="10"/>
  <c r="BR39" i="11"/>
  <c r="BK25" i="11"/>
  <c r="BN37" i="10"/>
  <c r="BK16" i="10"/>
  <c r="BI36" i="10"/>
  <c r="BQ32" i="10"/>
  <c r="BP32" i="10"/>
  <c r="BQ33" i="10"/>
  <c r="BM36" i="10"/>
  <c r="BI32" i="10"/>
  <c r="BN34" i="10"/>
  <c r="BS39" i="11"/>
  <c r="BN39" i="11"/>
  <c r="BI35" i="11"/>
  <c r="BJ41" i="11"/>
  <c r="BT41" i="11" s="1"/>
  <c r="BO41" i="11"/>
  <c r="BP37" i="11"/>
  <c r="BT29" i="11" l="1"/>
  <c r="BH29" i="11" s="1"/>
  <c r="BT30" i="11"/>
  <c r="BH30" i="11" s="1"/>
  <c r="BT14" i="10"/>
  <c r="BH14" i="10" s="1"/>
  <c r="BT11" i="10"/>
  <c r="BH11" i="10" s="1"/>
  <c r="BT28" i="10"/>
  <c r="BH28" i="10" s="1"/>
  <c r="BT15" i="10"/>
  <c r="BH15" i="10" s="1"/>
  <c r="BT31" i="11"/>
  <c r="BH31" i="11" s="1"/>
  <c r="BT12" i="10"/>
  <c r="BH12" i="10" s="1"/>
  <c r="BT13" i="10"/>
  <c r="BH13" i="10" s="1"/>
  <c r="BT31" i="10"/>
  <c r="BH31" i="10" s="1"/>
  <c r="BT19" i="10"/>
  <c r="BH19" i="10" s="1"/>
  <c r="BT29" i="10"/>
  <c r="BH29" i="10" s="1"/>
  <c r="BH10" i="10"/>
  <c r="BH14" i="11"/>
  <c r="BH33" i="11"/>
  <c r="BH18" i="11"/>
  <c r="BH11" i="11"/>
  <c r="BH37" i="11"/>
  <c r="BH36" i="11"/>
  <c r="BH32" i="11"/>
  <c r="BH21" i="11"/>
  <c r="BH35" i="11"/>
  <c r="BH38" i="11"/>
  <c r="BH34" i="11"/>
  <c r="BT30" i="10"/>
  <c r="BT22" i="11"/>
  <c r="BT8" i="10"/>
  <c r="BT23" i="11"/>
  <c r="BT24" i="10"/>
  <c r="BT28" i="11"/>
  <c r="BT26" i="10"/>
  <c r="BT24" i="11"/>
  <c r="BT27" i="11"/>
  <c r="BT27" i="10"/>
  <c r="BT35" i="10"/>
  <c r="BT9" i="10"/>
  <c r="BT39" i="10"/>
  <c r="BT25" i="11"/>
  <c r="BU34" i="11"/>
  <c r="BT16" i="10"/>
  <c r="BT18" i="10"/>
  <c r="BT32" i="10"/>
  <c r="BT36" i="10"/>
  <c r="BT22" i="10"/>
  <c r="BT20" i="10"/>
  <c r="BT34" i="10"/>
  <c r="BU14" i="11"/>
  <c r="BT33" i="10"/>
  <c r="BT38" i="10"/>
  <c r="BT17" i="10"/>
  <c r="BT21" i="10"/>
  <c r="BT37" i="10"/>
  <c r="BH12" i="11"/>
  <c r="BH20" i="11"/>
  <c r="BH39" i="11"/>
  <c r="BH25" i="10"/>
  <c r="BH13" i="11"/>
  <c r="BH41" i="11"/>
  <c r="BH16" i="11"/>
  <c r="BH15" i="11"/>
  <c r="BH19" i="11"/>
  <c r="BH23" i="10"/>
  <c r="BU38" i="11"/>
  <c r="BH17" i="11"/>
  <c r="BH26" i="11"/>
  <c r="BU18" i="11"/>
  <c r="BU10" i="11"/>
  <c r="AV22" i="4"/>
  <c r="AV23" i="4"/>
  <c r="AV24" i="4"/>
  <c r="AV25" i="4"/>
  <c r="AV26" i="4"/>
  <c r="BG30" i="5"/>
  <c r="BR30" i="5" s="1"/>
  <c r="AV27" i="4"/>
  <c r="AV28" i="4"/>
  <c r="AV29" i="4"/>
  <c r="AV30" i="4"/>
  <c r="AV31" i="4"/>
  <c r="AV32" i="4"/>
  <c r="AV33" i="4"/>
  <c r="AV34" i="4"/>
  <c r="AV35" i="4"/>
  <c r="AV36" i="4"/>
  <c r="BU30" i="11" l="1"/>
  <c r="BU12" i="10"/>
  <c r="BH39" i="10"/>
  <c r="BH24" i="10"/>
  <c r="BH37" i="10"/>
  <c r="BH33" i="10"/>
  <c r="BH22" i="10"/>
  <c r="BH16" i="10"/>
  <c r="BH9" i="10"/>
  <c r="BH30" i="10"/>
  <c r="BH36" i="10"/>
  <c r="BH35" i="10"/>
  <c r="BH26" i="10"/>
  <c r="BH8" i="10"/>
  <c r="BH20" i="10"/>
  <c r="BH18" i="10"/>
  <c r="BH21" i="10"/>
  <c r="BH17" i="10"/>
  <c r="BH34" i="10"/>
  <c r="BH32" i="10"/>
  <c r="BH27" i="10"/>
  <c r="BH22" i="11"/>
  <c r="BH24" i="11"/>
  <c r="BH23" i="11"/>
  <c r="BH25" i="11"/>
  <c r="BH28" i="11"/>
  <c r="BH27" i="11"/>
  <c r="BU28" i="10"/>
  <c r="BU8" i="10"/>
  <c r="BU22" i="11"/>
  <c r="BU26" i="11"/>
  <c r="BU24" i="10"/>
  <c r="BU16" i="10"/>
  <c r="BU20" i="10"/>
  <c r="BU32" i="10"/>
  <c r="BU36" i="10"/>
  <c r="BH38" i="10"/>
  <c r="BG36" i="5"/>
  <c r="BN36" i="5" s="1"/>
  <c r="BG38" i="6"/>
  <c r="BI38" i="6" s="1"/>
  <c r="BM30" i="5"/>
  <c r="BQ30" i="5"/>
  <c r="BO30" i="5"/>
  <c r="BS30" i="5"/>
  <c r="BG39" i="5"/>
  <c r="BR39" i="5" s="1"/>
  <c r="BG41" i="6"/>
  <c r="BI41" i="6" s="1"/>
  <c r="BJ30" i="5"/>
  <c r="BN30" i="5"/>
  <c r="BG38" i="5"/>
  <c r="BM38" i="5" s="1"/>
  <c r="BG40" i="6"/>
  <c r="BI40" i="6" s="1"/>
  <c r="BG37" i="5"/>
  <c r="BO37" i="5" s="1"/>
  <c r="BG39" i="6"/>
  <c r="BI39" i="6" s="1"/>
  <c r="BP30" i="5"/>
  <c r="BV10" i="11" l="1"/>
  <c r="BV8" i="10"/>
  <c r="BR36" i="5"/>
  <c r="BM39" i="5"/>
  <c r="BO39" i="5"/>
  <c r="BJ38" i="5"/>
  <c r="BP38" i="5"/>
  <c r="BJ39" i="5"/>
  <c r="BS38" i="5"/>
  <c r="BI38" i="5"/>
  <c r="BN39" i="5"/>
  <c r="BN38" i="5"/>
  <c r="BI39" i="5"/>
  <c r="BQ39" i="5"/>
  <c r="BP39" i="5"/>
  <c r="BO38" i="5"/>
  <c r="BR38" i="5"/>
  <c r="BS39" i="5"/>
  <c r="BQ38" i="5"/>
  <c r="BQ36" i="5"/>
  <c r="BP37" i="5"/>
  <c r="BQ37" i="5"/>
  <c r="BR37" i="5"/>
  <c r="BS37" i="5"/>
  <c r="BM36" i="5"/>
  <c r="BS36" i="5"/>
  <c r="BP40" i="6"/>
  <c r="BO40" i="6"/>
  <c r="BN40" i="6"/>
  <c r="BM40" i="6"/>
  <c r="BS40" i="6"/>
  <c r="BR40" i="6"/>
  <c r="BQ40" i="6"/>
  <c r="BJ40" i="6"/>
  <c r="BS41" i="6"/>
  <c r="BN41" i="6"/>
  <c r="BQ41" i="6"/>
  <c r="BR41" i="6"/>
  <c r="BO41" i="6"/>
  <c r="BP41" i="6"/>
  <c r="BM41" i="6"/>
  <c r="BJ41" i="6"/>
  <c r="BI36" i="5"/>
  <c r="BJ37" i="5"/>
  <c r="BM37" i="5"/>
  <c r="BO36" i="5"/>
  <c r="BJ36" i="5"/>
  <c r="BI37" i="5"/>
  <c r="BN37" i="5"/>
  <c r="BP36" i="5"/>
  <c r="BR39" i="6"/>
  <c r="BO39" i="6"/>
  <c r="BP39" i="6"/>
  <c r="BS39" i="6"/>
  <c r="BN39" i="6"/>
  <c r="BQ39" i="6"/>
  <c r="BJ39" i="6"/>
  <c r="BM39" i="6"/>
  <c r="BO38" i="6"/>
  <c r="BJ38" i="6"/>
  <c r="BR38" i="6"/>
  <c r="BS38" i="6"/>
  <c r="BP38" i="6"/>
  <c r="BQ38" i="6"/>
  <c r="BN38" i="6"/>
  <c r="BM38" i="6"/>
  <c r="BG31" i="5"/>
  <c r="BG27" i="6"/>
  <c r="BG10" i="5"/>
  <c r="BG23" i="5"/>
  <c r="BG20" i="6"/>
  <c r="BG23" i="6"/>
  <c r="BT38" i="6" l="1"/>
  <c r="BT39" i="6"/>
  <c r="BF39" i="15" s="1"/>
  <c r="BI39" i="15" s="1"/>
  <c r="BT41" i="6"/>
  <c r="BF41" i="15" s="1"/>
  <c r="BI41" i="15" s="1"/>
  <c r="BT40" i="6"/>
  <c r="BF40" i="15" s="1"/>
  <c r="BI40" i="15" s="1"/>
  <c r="BT39" i="5"/>
  <c r="BT38" i="5"/>
  <c r="BT37" i="5"/>
  <c r="BT36" i="5"/>
  <c r="BK27" i="6"/>
  <c r="BJ27" i="6"/>
  <c r="BL27" i="6"/>
  <c r="BK23" i="6"/>
  <c r="BJ23" i="6"/>
  <c r="BL23" i="6"/>
  <c r="BL20" i="6"/>
  <c r="BJ20" i="6"/>
  <c r="BT20" i="6" s="1"/>
  <c r="BJ10" i="5"/>
  <c r="BL10" i="5"/>
  <c r="BK10" i="5"/>
  <c r="BR31" i="5"/>
  <c r="BP31" i="5"/>
  <c r="BN31" i="5"/>
  <c r="BJ31" i="5"/>
  <c r="BS31" i="5"/>
  <c r="BQ31" i="5"/>
  <c r="BO31" i="5"/>
  <c r="BM31" i="5"/>
  <c r="BK23" i="5"/>
  <c r="BJ23" i="5"/>
  <c r="BL23" i="5"/>
  <c r="BG19" i="5"/>
  <c r="BG19" i="6"/>
  <c r="BG10" i="6"/>
  <c r="BG14" i="6"/>
  <c r="BG33" i="6"/>
  <c r="BG34" i="5"/>
  <c r="BG25" i="6"/>
  <c r="BG30" i="6"/>
  <c r="BG17" i="6"/>
  <c r="BG21" i="5"/>
  <c r="BG20" i="5"/>
  <c r="BG35" i="5"/>
  <c r="BG33" i="5"/>
  <c r="BG15" i="6"/>
  <c r="BG22" i="5"/>
  <c r="BG27" i="5"/>
  <c r="BG26" i="5"/>
  <c r="BG36" i="6"/>
  <c r="BG34" i="6"/>
  <c r="BG25" i="5"/>
  <c r="BG32" i="5"/>
  <c r="BG11" i="5"/>
  <c r="BG22" i="6"/>
  <c r="BG37" i="6"/>
  <c r="BG35" i="6"/>
  <c r="BG12" i="6"/>
  <c r="BG29" i="5"/>
  <c r="BG32" i="6"/>
  <c r="BG21" i="6"/>
  <c r="BG17" i="5"/>
  <c r="BG18" i="6"/>
  <c r="BG13" i="5"/>
  <c r="BG12" i="5"/>
  <c r="BG29" i="6"/>
  <c r="BG26" i="6"/>
  <c r="BG16" i="6"/>
  <c r="BG13" i="6"/>
  <c r="BG28" i="6"/>
  <c r="BG24" i="6"/>
  <c r="BG18" i="5"/>
  <c r="BG11" i="6"/>
  <c r="BG31" i="6"/>
  <c r="BG28" i="5"/>
  <c r="BG24" i="5"/>
  <c r="BG8" i="5"/>
  <c r="BG16" i="5"/>
  <c r="BG15" i="5"/>
  <c r="BG14" i="5"/>
  <c r="BG9" i="5"/>
  <c r="BT27" i="6" l="1"/>
  <c r="BU38" i="6"/>
  <c r="BT23" i="6"/>
  <c r="BF38" i="15"/>
  <c r="BF37" i="14"/>
  <c r="BI37" i="14" s="1"/>
  <c r="BF38" i="14"/>
  <c r="BI38" i="14" s="1"/>
  <c r="BF36" i="14"/>
  <c r="BI36" i="14" s="1"/>
  <c r="BF39" i="14"/>
  <c r="BI39" i="14" s="1"/>
  <c r="BU36" i="5"/>
  <c r="BJ11" i="6"/>
  <c r="BL11" i="6"/>
  <c r="BL21" i="6"/>
  <c r="BJ21" i="6"/>
  <c r="BS33" i="6"/>
  <c r="BQ33" i="6"/>
  <c r="BO33" i="6"/>
  <c r="BM33" i="6"/>
  <c r="BR33" i="6"/>
  <c r="BP33" i="6"/>
  <c r="BN33" i="6"/>
  <c r="BJ33" i="6"/>
  <c r="BJ16" i="6"/>
  <c r="BL16" i="6"/>
  <c r="BN32" i="6"/>
  <c r="BS32" i="6"/>
  <c r="BQ32" i="6"/>
  <c r="BO32" i="6"/>
  <c r="BM32" i="6"/>
  <c r="BR32" i="6"/>
  <c r="BP32" i="6"/>
  <c r="BJ32" i="6"/>
  <c r="BS37" i="6"/>
  <c r="BQ37" i="6"/>
  <c r="BO37" i="6"/>
  <c r="BM37" i="6"/>
  <c r="BR37" i="6"/>
  <c r="BP37" i="6"/>
  <c r="BN37" i="6"/>
  <c r="BJ37" i="6"/>
  <c r="BK30" i="6"/>
  <c r="BJ30" i="6"/>
  <c r="BL30" i="6"/>
  <c r="BJ14" i="6"/>
  <c r="BL14" i="6"/>
  <c r="BL13" i="6"/>
  <c r="BJ13" i="6"/>
  <c r="BT13" i="6" s="1"/>
  <c r="BR35" i="6"/>
  <c r="BP35" i="6"/>
  <c r="BN35" i="6"/>
  <c r="BJ35" i="6"/>
  <c r="BS35" i="6"/>
  <c r="BQ35" i="6"/>
  <c r="BO35" i="6"/>
  <c r="BM35" i="6"/>
  <c r="BL17" i="6"/>
  <c r="BJ17" i="6"/>
  <c r="BK24" i="6"/>
  <c r="BL24" i="6"/>
  <c r="BJ24" i="6"/>
  <c r="BT24" i="6" s="1"/>
  <c r="BL26" i="6"/>
  <c r="BK26" i="6"/>
  <c r="BJ26" i="6"/>
  <c r="BL18" i="6"/>
  <c r="BJ18" i="6"/>
  <c r="BK22" i="6"/>
  <c r="BJ22" i="6"/>
  <c r="BL22" i="6"/>
  <c r="BS34" i="6"/>
  <c r="BQ34" i="6"/>
  <c r="BM34" i="6"/>
  <c r="BR34" i="6"/>
  <c r="BP34" i="6"/>
  <c r="BN34" i="6"/>
  <c r="BJ34" i="6"/>
  <c r="BO34" i="6"/>
  <c r="BL25" i="6"/>
  <c r="BK25" i="6"/>
  <c r="BJ25" i="6"/>
  <c r="BL10" i="6"/>
  <c r="BJ10" i="6"/>
  <c r="BK31" i="6"/>
  <c r="BJ31" i="6"/>
  <c r="BL31" i="6"/>
  <c r="BJ28" i="6"/>
  <c r="BL28" i="6"/>
  <c r="BK28" i="6"/>
  <c r="BL29" i="6"/>
  <c r="BK29" i="6"/>
  <c r="BJ29" i="6"/>
  <c r="BL12" i="6"/>
  <c r="BJ12" i="6"/>
  <c r="BR36" i="6"/>
  <c r="BJ36" i="6"/>
  <c r="BS36" i="6"/>
  <c r="BQ36" i="6"/>
  <c r="BO36" i="6"/>
  <c r="BM36" i="6"/>
  <c r="BP36" i="6"/>
  <c r="BN36" i="6"/>
  <c r="BJ15" i="6"/>
  <c r="BT15" i="6" s="1"/>
  <c r="BL15" i="6"/>
  <c r="BJ19" i="6"/>
  <c r="BL19" i="6"/>
  <c r="BL9" i="5"/>
  <c r="BK9" i="5"/>
  <c r="BJ9" i="5"/>
  <c r="BJ8" i="5"/>
  <c r="BK8" i="5"/>
  <c r="BL8" i="5"/>
  <c r="BK12" i="5"/>
  <c r="BL12" i="5"/>
  <c r="BJ12" i="5"/>
  <c r="BS32" i="5"/>
  <c r="BO32" i="5"/>
  <c r="BR32" i="5"/>
  <c r="BP32" i="5"/>
  <c r="BJ32" i="5"/>
  <c r="BQ32" i="5"/>
  <c r="BN32" i="5"/>
  <c r="BM32" i="5"/>
  <c r="BK26" i="5"/>
  <c r="BL26" i="5"/>
  <c r="BJ26" i="5"/>
  <c r="BS33" i="5"/>
  <c r="BQ33" i="5"/>
  <c r="BO33" i="5"/>
  <c r="BM33" i="5"/>
  <c r="BR33" i="5"/>
  <c r="BP33" i="5"/>
  <c r="BN33" i="5"/>
  <c r="BJ33" i="5"/>
  <c r="BK19" i="5"/>
  <c r="BJ19" i="5"/>
  <c r="BL19" i="5"/>
  <c r="BK14" i="5"/>
  <c r="BL14" i="5"/>
  <c r="BJ14" i="5"/>
  <c r="BL24" i="5"/>
  <c r="BK24" i="5"/>
  <c r="BJ24" i="5"/>
  <c r="BL18" i="5"/>
  <c r="BJ18" i="5"/>
  <c r="BK18" i="5"/>
  <c r="BL13" i="5"/>
  <c r="BK13" i="5"/>
  <c r="BJ13" i="5"/>
  <c r="BL25" i="5"/>
  <c r="BK25" i="5"/>
  <c r="BJ25" i="5"/>
  <c r="BK27" i="5"/>
  <c r="BJ27" i="5"/>
  <c r="BL27" i="5"/>
  <c r="BR35" i="5"/>
  <c r="BP35" i="5"/>
  <c r="BN35" i="5"/>
  <c r="BJ35" i="5"/>
  <c r="BS35" i="5"/>
  <c r="BQ35" i="5"/>
  <c r="BO35" i="5"/>
  <c r="BM35" i="5"/>
  <c r="BL28" i="5"/>
  <c r="BK28" i="5"/>
  <c r="BJ28" i="5"/>
  <c r="BJ22" i="5"/>
  <c r="BK22" i="5"/>
  <c r="BL22" i="5"/>
  <c r="BK15" i="5"/>
  <c r="BJ15" i="5"/>
  <c r="BL15" i="5"/>
  <c r="BL29" i="5"/>
  <c r="BK29" i="5"/>
  <c r="BJ29" i="5"/>
  <c r="BK20" i="5"/>
  <c r="BJ20" i="5"/>
  <c r="BL20" i="5"/>
  <c r="BL16" i="5"/>
  <c r="BJ16" i="5"/>
  <c r="BK16" i="5"/>
  <c r="BL17" i="5"/>
  <c r="BK17" i="5"/>
  <c r="BJ17" i="5"/>
  <c r="BK11" i="5"/>
  <c r="BJ11" i="5"/>
  <c r="BL11" i="5"/>
  <c r="BL21" i="5"/>
  <c r="BK21" i="5"/>
  <c r="BJ21" i="5"/>
  <c r="BP34" i="5"/>
  <c r="BJ34" i="5"/>
  <c r="BS34" i="5"/>
  <c r="BO34" i="5"/>
  <c r="BM34" i="5"/>
  <c r="BQ34" i="5"/>
  <c r="BR34" i="5"/>
  <c r="BN34" i="5"/>
  <c r="BF27" i="15"/>
  <c r="BI27" i="15" s="1"/>
  <c r="BT23" i="5"/>
  <c r="BF20" i="15"/>
  <c r="BI20" i="15" s="1"/>
  <c r="BF23" i="15"/>
  <c r="BI23" i="15" s="1"/>
  <c r="BI37" i="6"/>
  <c r="BI34" i="6"/>
  <c r="BI32" i="6"/>
  <c r="BI36" i="6"/>
  <c r="BI31" i="6"/>
  <c r="BI35" i="6"/>
  <c r="BI33" i="6"/>
  <c r="BI35" i="5"/>
  <c r="BI34" i="5"/>
  <c r="BI33" i="5"/>
  <c r="BI32" i="5"/>
  <c r="BI31" i="5"/>
  <c r="BI30" i="5"/>
  <c r="BI29" i="5"/>
  <c r="BT10" i="5"/>
  <c r="BT14" i="6" l="1"/>
  <c r="BT19" i="6"/>
  <c r="BT31" i="6"/>
  <c r="BF31" i="15" s="1"/>
  <c r="BI31" i="15" s="1"/>
  <c r="BT25" i="6"/>
  <c r="BF25" i="15" s="1"/>
  <c r="BI25" i="15" s="1"/>
  <c r="BT22" i="6"/>
  <c r="BT26" i="6"/>
  <c r="BT34" i="6"/>
  <c r="BU22" i="6"/>
  <c r="BT35" i="6"/>
  <c r="BF35" i="15" s="1"/>
  <c r="BI35" i="15" s="1"/>
  <c r="BT16" i="6"/>
  <c r="BF16" i="15" s="1"/>
  <c r="BI16" i="15" s="1"/>
  <c r="BT11" i="6"/>
  <c r="BF11" i="15" s="1"/>
  <c r="BI11" i="15" s="1"/>
  <c r="BT36" i="6"/>
  <c r="BF36" i="15" s="1"/>
  <c r="BI36" i="15" s="1"/>
  <c r="BT29" i="6"/>
  <c r="BT30" i="6"/>
  <c r="BT33" i="6"/>
  <c r="BF33" i="15" s="1"/>
  <c r="BI33" i="15" s="1"/>
  <c r="BT21" i="6"/>
  <c r="BF21" i="15" s="1"/>
  <c r="BI21" i="15" s="1"/>
  <c r="BT28" i="6"/>
  <c r="BT10" i="6"/>
  <c r="BT18" i="6"/>
  <c r="BT17" i="6"/>
  <c r="BG38" i="15"/>
  <c r="BI38" i="15"/>
  <c r="BJ38" i="15" s="1"/>
  <c r="BT12" i="6"/>
  <c r="BF12" i="15" s="1"/>
  <c r="BI12" i="15" s="1"/>
  <c r="BU14" i="6"/>
  <c r="BT37" i="6"/>
  <c r="BF37" i="15" s="1"/>
  <c r="BI37" i="15" s="1"/>
  <c r="BT32" i="6"/>
  <c r="BF32" i="15" s="1"/>
  <c r="BI32" i="15" s="1"/>
  <c r="BG36" i="14"/>
  <c r="BF10" i="14"/>
  <c r="BI10" i="14" s="1"/>
  <c r="BF23" i="14"/>
  <c r="BI23" i="14" s="1"/>
  <c r="BH20" i="6"/>
  <c r="BH23" i="5"/>
  <c r="BH27" i="6"/>
  <c r="BH23" i="6"/>
  <c r="BF10" i="15"/>
  <c r="BI10" i="15" s="1"/>
  <c r="BT14" i="5"/>
  <c r="BT16" i="5"/>
  <c r="BT20" i="5"/>
  <c r="BF18" i="15"/>
  <c r="BI18" i="15" s="1"/>
  <c r="BF22" i="15"/>
  <c r="BI22" i="15" s="1"/>
  <c r="BF13" i="15"/>
  <c r="BI13" i="15" s="1"/>
  <c r="BF17" i="15"/>
  <c r="BI17" i="15" s="1"/>
  <c r="BF19" i="15"/>
  <c r="BI19" i="15" s="1"/>
  <c r="BF15" i="15"/>
  <c r="BI15" i="15" s="1"/>
  <c r="BF14" i="15"/>
  <c r="BI14" i="15" s="1"/>
  <c r="BF29" i="15"/>
  <c r="BI29" i="15" s="1"/>
  <c r="BF26" i="15"/>
  <c r="BI26" i="15" s="1"/>
  <c r="BF24" i="15"/>
  <c r="BI24" i="15" s="1"/>
  <c r="BT9" i="5"/>
  <c r="BT15" i="5"/>
  <c r="BT29" i="5"/>
  <c r="BT27" i="5"/>
  <c r="BT12" i="5"/>
  <c r="BT13" i="5"/>
  <c r="BH10" i="5"/>
  <c r="BT21" i="5"/>
  <c r="BT8" i="5"/>
  <c r="BT28" i="5"/>
  <c r="BT26" i="5"/>
  <c r="BT25" i="5"/>
  <c r="BT24" i="5"/>
  <c r="BT22" i="5"/>
  <c r="BT19" i="5"/>
  <c r="BT18" i="5"/>
  <c r="BT17" i="5"/>
  <c r="BT11" i="5"/>
  <c r="BU18" i="6" l="1"/>
  <c r="BU30" i="6"/>
  <c r="BU26" i="6"/>
  <c r="BF28" i="15"/>
  <c r="BI28" i="15" s="1"/>
  <c r="BJ26" i="15" s="1"/>
  <c r="BU34" i="6"/>
  <c r="BF30" i="15"/>
  <c r="BG30" i="15" s="1"/>
  <c r="BU10" i="6"/>
  <c r="BV10" i="6" s="1"/>
  <c r="BF34" i="15"/>
  <c r="BJ18" i="15"/>
  <c r="BJ14" i="15"/>
  <c r="BJ10" i="15"/>
  <c r="BJ22" i="15"/>
  <c r="BF17" i="14"/>
  <c r="BI17" i="14" s="1"/>
  <c r="BF12" i="14"/>
  <c r="BI12" i="14" s="1"/>
  <c r="BF18" i="14"/>
  <c r="BI18" i="14" s="1"/>
  <c r="BF25" i="14"/>
  <c r="BF21" i="14"/>
  <c r="BI21" i="14" s="1"/>
  <c r="BF27" i="14"/>
  <c r="BI27" i="14" s="1"/>
  <c r="BF14" i="14"/>
  <c r="BI14" i="14" s="1"/>
  <c r="BF8" i="14"/>
  <c r="BI8" i="14" s="1"/>
  <c r="BF16" i="14"/>
  <c r="BI16" i="14" s="1"/>
  <c r="BJ36" i="14"/>
  <c r="BF19" i="14"/>
  <c r="BF26" i="14"/>
  <c r="BI26" i="14" s="1"/>
  <c r="BF29" i="14"/>
  <c r="BI29" i="14" s="1"/>
  <c r="BF20" i="14"/>
  <c r="BI20" i="14" s="1"/>
  <c r="BF24" i="14"/>
  <c r="BI24" i="14" s="1"/>
  <c r="BF9" i="14"/>
  <c r="BI9" i="14" s="1"/>
  <c r="BF11" i="14"/>
  <c r="BI11" i="14" s="1"/>
  <c r="BF22" i="14"/>
  <c r="BF28" i="14"/>
  <c r="BI28" i="14" s="1"/>
  <c r="BF13" i="14"/>
  <c r="BI13" i="14" s="1"/>
  <c r="BF15" i="14"/>
  <c r="BG18" i="15"/>
  <c r="BG14" i="15"/>
  <c r="BG10" i="15"/>
  <c r="BG22" i="15"/>
  <c r="BH14" i="5"/>
  <c r="BH10" i="6"/>
  <c r="BH11" i="5"/>
  <c r="BH13" i="5"/>
  <c r="BH15" i="5"/>
  <c r="BH22" i="6"/>
  <c r="BH21" i="5"/>
  <c r="BH25" i="6"/>
  <c r="BH16" i="5"/>
  <c r="BH20" i="5"/>
  <c r="BH9" i="5"/>
  <c r="BH12" i="5"/>
  <c r="BH18" i="6"/>
  <c r="BH17" i="6"/>
  <c r="BH13" i="6"/>
  <c r="BH11" i="6"/>
  <c r="BH19" i="6"/>
  <c r="BH16" i="6"/>
  <c r="BH21" i="6"/>
  <c r="BH14" i="6"/>
  <c r="BH12" i="6"/>
  <c r="BH15" i="6"/>
  <c r="BH29" i="6"/>
  <c r="BH26" i="6"/>
  <c r="BH31" i="6"/>
  <c r="BH24" i="6"/>
  <c r="BH28" i="6"/>
  <c r="BH30" i="6"/>
  <c r="BH29" i="5"/>
  <c r="BU20" i="5"/>
  <c r="BH27" i="5"/>
  <c r="BU12" i="5"/>
  <c r="BH8" i="5"/>
  <c r="BH28" i="5"/>
  <c r="BH26" i="5"/>
  <c r="BH25" i="5"/>
  <c r="BH24" i="5"/>
  <c r="BU24" i="5"/>
  <c r="BH22" i="5"/>
  <c r="BH19" i="5"/>
  <c r="BU16" i="5"/>
  <c r="BH18" i="5"/>
  <c r="BH17" i="5"/>
  <c r="BU8" i="5"/>
  <c r="BI30" i="15" l="1"/>
  <c r="BJ30" i="15" s="1"/>
  <c r="BG26" i="15"/>
  <c r="BI34" i="15"/>
  <c r="BJ34" i="15" s="1"/>
  <c r="BK10" i="15" s="1"/>
  <c r="BG34" i="15"/>
  <c r="BH10" i="15" s="1"/>
  <c r="BG24" i="14"/>
  <c r="BI25" i="14"/>
  <c r="BG16" i="14"/>
  <c r="BI19" i="14"/>
  <c r="BG12" i="14"/>
  <c r="BI15" i="14"/>
  <c r="BG8" i="14"/>
  <c r="BG20" i="14"/>
  <c r="BI22" i="14"/>
  <c r="BT30" i="5"/>
  <c r="BH37" i="5"/>
  <c r="BT35" i="5"/>
  <c r="BT31" i="5"/>
  <c r="BT32" i="5"/>
  <c r="BT34" i="5"/>
  <c r="BH36" i="5"/>
  <c r="BT33" i="5"/>
  <c r="BO10" i="15" l="1"/>
  <c r="BF34" i="14"/>
  <c r="BI34" i="14" s="1"/>
  <c r="BF32" i="14"/>
  <c r="BI32" i="14" s="1"/>
  <c r="BF33" i="14"/>
  <c r="BI33" i="14" s="1"/>
  <c r="BF31" i="14"/>
  <c r="BI31" i="14" s="1"/>
  <c r="BJ12" i="14"/>
  <c r="BF30" i="14"/>
  <c r="BI30" i="14" s="1"/>
  <c r="BF35" i="14"/>
  <c r="BI35" i="14" s="1"/>
  <c r="BJ24" i="14"/>
  <c r="BJ16" i="14"/>
  <c r="BJ8" i="14"/>
  <c r="BJ20" i="14"/>
  <c r="BH35" i="5"/>
  <c r="BH32" i="5"/>
  <c r="BH33" i="5"/>
  <c r="BH31" i="5"/>
  <c r="BH38" i="5"/>
  <c r="BH39" i="5"/>
  <c r="BU28" i="5"/>
  <c r="BH30" i="5"/>
  <c r="BU32" i="5"/>
  <c r="BH34" i="5"/>
  <c r="BG32" i="14" l="1"/>
  <c r="BG28" i="14"/>
  <c r="BV8" i="5"/>
  <c r="BH8" i="14" l="1"/>
  <c r="BJ32" i="14"/>
  <c r="BJ28" i="14"/>
  <c r="BH32" i="6"/>
  <c r="BH36" i="6"/>
  <c r="BH35" i="6"/>
  <c r="BH37" i="6"/>
  <c r="BK8" i="14" l="1"/>
  <c r="BO8" i="14" s="1"/>
  <c r="BH41" i="6"/>
  <c r="BH38" i="6"/>
  <c r="BH33" i="6"/>
  <c r="BH34" i="6"/>
  <c r="BH40" i="6"/>
  <c r="BH39" i="6"/>
</calcChain>
</file>

<file path=xl/sharedStrings.xml><?xml version="1.0" encoding="utf-8"?>
<sst xmlns="http://schemas.openxmlformats.org/spreadsheetml/2006/main" count="1820" uniqueCount="201">
  <si>
    <t>Q2/2012</t>
  </si>
  <si>
    <t>Q3/2012</t>
  </si>
  <si>
    <t>Q4/2012</t>
  </si>
  <si>
    <t>Q1/2013</t>
  </si>
  <si>
    <t>Q2/2013</t>
  </si>
  <si>
    <t>Q3/2013</t>
  </si>
  <si>
    <t>Q4/2013</t>
  </si>
  <si>
    <t>Q1/2014</t>
  </si>
  <si>
    <t>Q2/2014</t>
  </si>
  <si>
    <t>Q3/2014</t>
  </si>
  <si>
    <t>Q4/2014</t>
  </si>
  <si>
    <t>Q1/2015</t>
  </si>
  <si>
    <t>Q2/2015</t>
  </si>
  <si>
    <t>Q1/2012</t>
  </si>
  <si>
    <t>Q4/2015</t>
  </si>
  <si>
    <t>Q3/2015</t>
  </si>
  <si>
    <t>Kurzzeittherapie</t>
  </si>
  <si>
    <t>Bezugs-person</t>
  </si>
  <si>
    <t>Gruppe</t>
  </si>
  <si>
    <t>Langzeittherapie</t>
  </si>
  <si>
    <t>35220B</t>
  </si>
  <si>
    <t>35221B</t>
  </si>
  <si>
    <t>35210</t>
  </si>
  <si>
    <t>35211</t>
  </si>
  <si>
    <t>35200B</t>
  </si>
  <si>
    <t>35201B</t>
  </si>
  <si>
    <t>35210B</t>
  </si>
  <si>
    <t>35224B</t>
  </si>
  <si>
    <t>35202B</t>
  </si>
  <si>
    <t>Einzeltherapie</t>
  </si>
  <si>
    <t>35225B</t>
  </si>
  <si>
    <t>35203B</t>
  </si>
  <si>
    <t>35211B</t>
  </si>
  <si>
    <t>Klein</t>
  </si>
  <si>
    <t>Groß</t>
  </si>
  <si>
    <t>Gruppentherapie</t>
  </si>
  <si>
    <t>Einzel-therapie</t>
  </si>
  <si>
    <t>Erst ab Q1/2015</t>
  </si>
  <si>
    <t>Patient</t>
  </si>
  <si>
    <t>Ergebnisse</t>
  </si>
  <si>
    <t>pro Quartal</t>
  </si>
  <si>
    <t>pro Jahr</t>
  </si>
  <si>
    <t>Gesamt</t>
  </si>
  <si>
    <t>VT</t>
  </si>
  <si>
    <t>TP</t>
  </si>
  <si>
    <t>OPW in Cent</t>
  </si>
  <si>
    <t>Kassensitz</t>
  </si>
  <si>
    <t>Honorar pro GPL</t>
  </si>
  <si>
    <t>Einzel</t>
  </si>
  <si>
    <t>Kleine Gruppe</t>
  </si>
  <si>
    <t>Große Gruppe</t>
  </si>
  <si>
    <t>Q1/2016</t>
  </si>
  <si>
    <t>Q2/2016</t>
  </si>
  <si>
    <t>Q3/2016</t>
  </si>
  <si>
    <t>Q4/2016</t>
  </si>
  <si>
    <t>Pers. Faktor (Quote)</t>
  </si>
  <si>
    <t>Grenz-punktzahl-volumen (ab ca. 1/6 über BSG-Vollauslastung)</t>
  </si>
  <si>
    <t>Mindest-punktzahl-volumen (50% der BSG-Vollauslastung)</t>
  </si>
  <si>
    <t>Erst ab Q2/2016</t>
  </si>
  <si>
    <t>Q3/2017</t>
  </si>
  <si>
    <t>Q4/2017</t>
  </si>
  <si>
    <t>Q1/2017</t>
  </si>
  <si>
    <t>Q2/2017</t>
  </si>
  <si>
    <t>Sprechstunde</t>
  </si>
  <si>
    <t>Akutbehandlung</t>
  </si>
  <si>
    <t>35151B</t>
  </si>
  <si>
    <t>35152B</t>
  </si>
  <si>
    <t>Erst ab Q2/2017</t>
  </si>
  <si>
    <t>Sprechstunde und Akut-behandlung</t>
  </si>
  <si>
    <t>Honorar pro Sprechst. oder Akutbeh.</t>
  </si>
  <si>
    <t>3er</t>
  </si>
  <si>
    <t>4er</t>
  </si>
  <si>
    <t>5er</t>
  </si>
  <si>
    <t>6er</t>
  </si>
  <si>
    <t>7er</t>
  </si>
  <si>
    <t>8er</t>
  </si>
  <si>
    <t>9er</t>
  </si>
  <si>
    <t>35543B</t>
  </si>
  <si>
    <t>35544B</t>
  </si>
  <si>
    <t>35545B</t>
  </si>
  <si>
    <t>35546B</t>
  </si>
  <si>
    <t>35547B</t>
  </si>
  <si>
    <t>35548B</t>
  </si>
  <si>
    <t>35549B</t>
  </si>
  <si>
    <t>35553B</t>
  </si>
  <si>
    <t>35554B</t>
  </si>
  <si>
    <t>35555B</t>
  </si>
  <si>
    <t>35556B</t>
  </si>
  <si>
    <t>35557B</t>
  </si>
  <si>
    <t>35558B</t>
  </si>
  <si>
    <t>35559B</t>
  </si>
  <si>
    <t>Erst ab Q3/2017</t>
  </si>
  <si>
    <t>35503B</t>
  </si>
  <si>
    <t>35504B</t>
  </si>
  <si>
    <t>35505B</t>
  </si>
  <si>
    <t>35506B</t>
  </si>
  <si>
    <t>35507B</t>
  </si>
  <si>
    <t>35508B</t>
  </si>
  <si>
    <t>35509B</t>
  </si>
  <si>
    <t>35523B</t>
  </si>
  <si>
    <t>35524B</t>
  </si>
  <si>
    <t>35525B</t>
  </si>
  <si>
    <t>35526B</t>
  </si>
  <si>
    <t>35527B</t>
  </si>
  <si>
    <t>35528B</t>
  </si>
  <si>
    <t>35529B</t>
  </si>
  <si>
    <t>35513B</t>
  </si>
  <si>
    <t>35514B</t>
  </si>
  <si>
    <t>35515B</t>
  </si>
  <si>
    <t>35516B</t>
  </si>
  <si>
    <t>35518B</t>
  </si>
  <si>
    <t>35519B</t>
  </si>
  <si>
    <t>35533B</t>
  </si>
  <si>
    <t>35534B</t>
  </si>
  <si>
    <t>35535B</t>
  </si>
  <si>
    <t>35536B</t>
  </si>
  <si>
    <t>35537B</t>
  </si>
  <si>
    <t>35517B</t>
  </si>
  <si>
    <t>35538B</t>
  </si>
  <si>
    <t>35539B</t>
  </si>
  <si>
    <t>3er Gruppe</t>
  </si>
  <si>
    <t>4er Gruppe</t>
  </si>
  <si>
    <t>5er Gruppe</t>
  </si>
  <si>
    <t>6er Gruppe</t>
  </si>
  <si>
    <t>7er Gruppe</t>
  </si>
  <si>
    <t>8er Gruppe</t>
  </si>
  <si>
    <t>9er Gruppe</t>
  </si>
  <si>
    <r>
      <t xml:space="preserve">Kleingruppe </t>
    </r>
    <r>
      <rPr>
        <sz val="11"/>
        <color theme="1"/>
        <rFont val="Calibri"/>
        <family val="2"/>
        <scheme val="minor"/>
      </rPr>
      <t>VT</t>
    </r>
    <r>
      <rPr>
        <sz val="11"/>
        <color theme="1"/>
        <rFont val="Calibri"/>
        <family val="2"/>
        <scheme val="minor"/>
      </rPr>
      <t xml:space="preserve"> </t>
    </r>
  </si>
  <si>
    <r>
      <t xml:space="preserve">Kleingruppe </t>
    </r>
    <r>
      <rPr>
        <sz val="11"/>
        <color theme="1"/>
        <rFont val="Calibri"/>
        <family val="2"/>
        <scheme val="minor"/>
      </rPr>
      <t>TP und AP</t>
    </r>
  </si>
  <si>
    <r>
      <t xml:space="preserve">Großgruppe </t>
    </r>
    <r>
      <rPr>
        <sz val="11"/>
        <color theme="1"/>
        <rFont val="Calibri"/>
        <family val="2"/>
        <scheme val="minor"/>
      </rPr>
      <t>VT</t>
    </r>
  </si>
  <si>
    <r>
      <t xml:space="preserve">Großgruppe </t>
    </r>
    <r>
      <rPr>
        <sz val="11"/>
        <color theme="1"/>
        <rFont val="Calibri"/>
        <family val="2"/>
        <scheme val="minor"/>
      </rPr>
      <t>TP und AP</t>
    </r>
  </si>
  <si>
    <t>Nur bis Q2/2017</t>
  </si>
  <si>
    <t>80542B</t>
  </si>
  <si>
    <t>80552B</t>
  </si>
  <si>
    <t>35222B</t>
  </si>
  <si>
    <t>35223B</t>
  </si>
  <si>
    <t>EBM bis Q2/2017</t>
  </si>
  <si>
    <t>EBM ab Q3/2017</t>
  </si>
  <si>
    <t>80502</t>
  </si>
  <si>
    <t>80502B</t>
  </si>
  <si>
    <t>35205B</t>
  </si>
  <si>
    <t>80532</t>
  </si>
  <si>
    <t>80532B</t>
  </si>
  <si>
    <t>80512</t>
  </si>
  <si>
    <t>80512B</t>
  </si>
  <si>
    <t>AP</t>
  </si>
  <si>
    <t>35212</t>
  </si>
  <si>
    <t>35121B</t>
  </si>
  <si>
    <t>35208B</t>
  </si>
  <si>
    <t>35421B</t>
  </si>
  <si>
    <t>35422B</t>
  </si>
  <si>
    <t>Bezugsperson</t>
  </si>
  <si>
    <t>35401</t>
  </si>
  <si>
    <t>35401B</t>
  </si>
  <si>
    <t>35402</t>
  </si>
  <si>
    <t>35402B</t>
  </si>
  <si>
    <t>35411</t>
  </si>
  <si>
    <t>35412</t>
  </si>
  <si>
    <t>35411B</t>
  </si>
  <si>
    <t>35412B</t>
  </si>
  <si>
    <t>35405</t>
  </si>
  <si>
    <t>35405B</t>
  </si>
  <si>
    <t>35415</t>
  </si>
  <si>
    <t>35415B</t>
  </si>
  <si>
    <t>35425B</t>
  </si>
  <si>
    <t>Q1/2018</t>
  </si>
  <si>
    <t>Q2/2018</t>
  </si>
  <si>
    <t>Q3/2018</t>
  </si>
  <si>
    <t>Q472018</t>
  </si>
  <si>
    <t>Q4/2018</t>
  </si>
  <si>
    <t>Widerspruch gegen Honorarbescheid?</t>
  </si>
  <si>
    <t>Bitte anklicken, wenn gültiger Widerspruch besteht!</t>
  </si>
  <si>
    <t>Nachzahlung bzw. Struktur-zuschlag in Punkten</t>
  </si>
  <si>
    <t>Nachzahlung bzw. Struktur-Zuschlag in Punkten</t>
  </si>
  <si>
    <t>Q3/2019</t>
  </si>
  <si>
    <t>Q4/2019</t>
  </si>
  <si>
    <t>Q1/2019</t>
  </si>
  <si>
    <t>Q2/2019</t>
  </si>
  <si>
    <t>©: Dr. Roland Hartmann, bvvp, April 2019</t>
  </si>
  <si>
    <t>Q472019</t>
  </si>
  <si>
    <t>Punkte Strukturzuschlag nach eBWA-Beschluss vom 22.09.2015</t>
  </si>
  <si>
    <t>Punktzahl nach BWA-Beschlussentwurf vom 21.03.2019</t>
  </si>
  <si>
    <t>Punktzahl Strukturzzuschlag nach BWA-Beschlussentwurf vom 21.03.2019</t>
  </si>
  <si>
    <t>Punkte vor eBWA-Beschluss vom 22.09.2015</t>
  </si>
  <si>
    <t>(Nachzahlungsbedarf nach BWA-Beschluss vom 22.09.2015)</t>
  </si>
  <si>
    <t>Punktzahl bei verfassungskonformer Umsetzung</t>
  </si>
  <si>
    <t>Widerspruch eingelegt?</t>
  </si>
  <si>
    <t>Nachzahlung bei verfassungs-konformer Berechnung</t>
  </si>
  <si>
    <t>Nachzahlung bei (nach unserer Ansicht) verfassungskonformer Berechnung</t>
  </si>
  <si>
    <t>Differenz verfassungs-konforme versus nicht verfassungs-konforme Berechnung</t>
  </si>
  <si>
    <t>Nachzahlung bzw. Strukturzuschlag</t>
  </si>
  <si>
    <t>Nachzahlung bzw. Strukturzuschlag 2019</t>
  </si>
  <si>
    <t>Nachzahlung bzw. Strukturzuschlag 2015</t>
  </si>
  <si>
    <t>Nachzahlung bzw. Struktuzuschlag</t>
  </si>
  <si>
    <t>Punktzahl nach eBWA-Beschluss vom 22.09.2015</t>
  </si>
  <si>
    <t>©: Dr. Roland Hartmann, bvvp, Mai 2019</t>
  </si>
  <si>
    <t>Gesamt-Punkt-zahl aus GPL</t>
  </si>
  <si>
    <t>Gesamt-punkt-zahl aus GPL</t>
  </si>
  <si>
    <r>
      <t>(</t>
    </r>
    <r>
      <rPr>
        <sz val="12"/>
        <color theme="1"/>
        <rFont val="Calibri"/>
        <family val="2"/>
        <scheme val="minor"/>
      </rPr>
      <t>Nachzahlungsbedarf nach BWA-Beschlussentwurf vom 21.03.2019)</t>
    </r>
  </si>
  <si>
    <t>Bereits ausgezahlt!!!</t>
  </si>
  <si>
    <t>Noch auszuzahlen!!!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</si>
</sst>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000"/>
    <numFmt numFmtId="166" formatCode="0.000000"/>
  </numFmts>
  <fonts count="30"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
      <color theme="0"/>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sz val="11"/>
      <color theme="1"/>
      <name val="Calibri"/>
      <family val="2"/>
      <scheme val="minor"/>
    </font>
    <font>
      <b/>
      <sz val="14"/>
      <color theme="1"/>
      <name val="Calibri"/>
      <family val="2"/>
      <scheme val="minor"/>
    </font>
    <font>
      <sz val="11"/>
      <color theme="1"/>
      <name val="Calibri"/>
      <family val="2"/>
      <scheme val="minor"/>
    </font>
    <font>
      <b/>
      <sz val="16"/>
      <color theme="1"/>
      <name val="Calibri"/>
      <family val="2"/>
      <scheme val="minor"/>
    </font>
    <font>
      <b/>
      <sz val="11"/>
      <color theme="1"/>
      <name val="Calibri"/>
      <family val="2"/>
      <scheme val="minor"/>
    </font>
    <font>
      <b/>
      <sz val="12"/>
      <color theme="1"/>
      <name val="Calibri"/>
      <family val="2"/>
      <scheme val="minor"/>
    </font>
    <font>
      <sz val="10"/>
      <color rgb="FFFF0000"/>
      <name val="Calibri"/>
      <family val="2"/>
      <scheme val="minor"/>
    </font>
    <font>
      <sz val="1"/>
      <color theme="0"/>
      <name val="Calibri"/>
      <family val="2"/>
      <scheme val="minor"/>
    </font>
    <font>
      <sz val="12"/>
      <color theme="1"/>
      <name val="Calibri"/>
      <family val="2"/>
      <scheme val="minor"/>
    </font>
    <font>
      <sz val="11"/>
      <color rgb="FFFF0000"/>
      <name val="Calibri"/>
      <family val="2"/>
      <scheme val="minor"/>
    </font>
    <font>
      <b/>
      <sz val="15"/>
      <color theme="1"/>
      <name val="Calibri"/>
      <family val="2"/>
      <scheme val="minor"/>
    </font>
    <font>
      <b/>
      <i/>
      <sz val="14"/>
      <color rgb="FFFF0000"/>
      <name val="Calibri"/>
      <family val="2"/>
      <scheme val="minor"/>
    </font>
    <font>
      <b/>
      <i/>
      <u/>
      <sz val="16"/>
      <color rgb="FFFF0000"/>
      <name val="Calibri"/>
      <family val="2"/>
      <scheme val="minor"/>
    </font>
    <font>
      <sz val="11"/>
      <color rgb="FF000000"/>
      <name val="Calibri"/>
      <family val="2"/>
      <scheme val="minor"/>
    </font>
    <font>
      <b/>
      <i/>
      <sz val="11"/>
      <color theme="0" tint="-0.499984740745262"/>
      <name val="Calibri"/>
      <family val="2"/>
      <scheme val="minor"/>
    </font>
    <font>
      <b/>
      <i/>
      <sz val="12"/>
      <color theme="0" tint="-0.499984740745262"/>
      <name val="Calibri"/>
      <family val="2"/>
      <scheme val="minor"/>
    </font>
    <font>
      <b/>
      <i/>
      <sz val="16"/>
      <color theme="0" tint="-0.499984740745262"/>
      <name val="Calibri"/>
      <family val="2"/>
      <scheme val="minor"/>
    </font>
    <font>
      <b/>
      <sz val="18"/>
      <color rgb="FFC00000"/>
      <name val="Calibri"/>
      <family val="2"/>
      <scheme val="minor"/>
    </font>
    <font>
      <b/>
      <i/>
      <sz val="14"/>
      <color theme="0" tint="-0.499984740745262"/>
      <name val="Calibri"/>
      <family val="2"/>
      <scheme val="minor"/>
    </font>
    <font>
      <i/>
      <sz val="12"/>
      <color theme="0" tint="-0.49998474074526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0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style="thin">
        <color auto="1"/>
      </bottom>
      <diagonal/>
    </border>
    <border>
      <left style="medium">
        <color auto="1"/>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auto="1"/>
      </left>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
      <left/>
      <right style="medium">
        <color auto="1"/>
      </right>
      <top style="thin">
        <color auto="1"/>
      </top>
      <bottom style="double">
        <color indexed="64"/>
      </bottom>
      <diagonal/>
    </border>
    <border>
      <left style="medium">
        <color auto="1"/>
      </left>
      <right style="thin">
        <color indexed="64"/>
      </right>
      <top style="double">
        <color indexed="64"/>
      </top>
      <bottom style="medium">
        <color auto="1"/>
      </bottom>
      <diagonal/>
    </border>
    <border>
      <left style="thin">
        <color auto="1"/>
      </left>
      <right style="thin">
        <color indexed="64"/>
      </right>
      <top style="double">
        <color indexed="64"/>
      </top>
      <bottom style="medium">
        <color auto="1"/>
      </bottom>
      <diagonal/>
    </border>
    <border>
      <left style="medium">
        <color auto="1"/>
      </left>
      <right style="thin">
        <color indexed="64"/>
      </right>
      <top style="double">
        <color indexed="64"/>
      </top>
      <bottom style="thin">
        <color auto="1"/>
      </bottom>
      <diagonal/>
    </border>
    <border>
      <left style="thin">
        <color auto="1"/>
      </left>
      <right/>
      <top style="double">
        <color indexed="64"/>
      </top>
      <bottom/>
      <diagonal/>
    </border>
    <border>
      <left/>
      <right style="thin">
        <color auto="1"/>
      </right>
      <top style="double">
        <color indexed="64"/>
      </top>
      <bottom/>
      <diagonal/>
    </border>
    <border>
      <left style="thin">
        <color auto="1"/>
      </left>
      <right style="medium">
        <color auto="1"/>
      </right>
      <top style="thin">
        <color auto="1"/>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style="medium">
        <color auto="1"/>
      </left>
      <right/>
      <top style="double">
        <color indexed="64"/>
      </top>
      <bottom/>
      <diagonal/>
    </border>
    <border>
      <left/>
      <right/>
      <top style="double">
        <color indexed="64"/>
      </top>
      <bottom/>
      <diagonal/>
    </border>
    <border>
      <left/>
      <right style="thin">
        <color indexed="64"/>
      </right>
      <top/>
      <bottom style="double">
        <color indexed="64"/>
      </bottom>
      <diagonal/>
    </border>
    <border>
      <left style="medium">
        <color auto="1"/>
      </left>
      <right style="medium">
        <color auto="1"/>
      </right>
      <top style="thin">
        <color auto="1"/>
      </top>
      <bottom style="double">
        <color indexed="64"/>
      </bottom>
      <diagonal/>
    </border>
    <border>
      <left style="thin">
        <color indexed="64"/>
      </left>
      <right style="medium">
        <color auto="1"/>
      </right>
      <top/>
      <bottom style="double">
        <color indexed="64"/>
      </bottom>
      <diagonal/>
    </border>
    <border>
      <left style="thin">
        <color indexed="64"/>
      </left>
      <right style="medium">
        <color auto="1"/>
      </right>
      <top style="double">
        <color indexed="64"/>
      </top>
      <bottom style="thin">
        <color auto="1"/>
      </bottom>
      <diagonal/>
    </border>
    <border>
      <left style="medium">
        <color auto="1"/>
      </left>
      <right/>
      <top style="double">
        <color indexed="64"/>
      </top>
      <bottom style="thin">
        <color auto="1"/>
      </bottom>
      <diagonal/>
    </border>
    <border>
      <left/>
      <right style="thin">
        <color indexed="64"/>
      </right>
      <top style="double">
        <color indexed="64"/>
      </top>
      <bottom style="thin">
        <color auto="1"/>
      </bottom>
      <diagonal/>
    </border>
    <border>
      <left style="thin">
        <color indexed="64"/>
      </left>
      <right/>
      <top style="double">
        <color indexed="64"/>
      </top>
      <bottom style="thin">
        <color auto="1"/>
      </bottom>
      <diagonal/>
    </border>
    <border>
      <left/>
      <right style="medium">
        <color auto="1"/>
      </right>
      <top style="double">
        <color indexed="64"/>
      </top>
      <bottom style="thin">
        <color auto="1"/>
      </bottom>
      <diagonal/>
    </border>
    <border>
      <left style="thin">
        <color auto="1"/>
      </left>
      <right/>
      <top style="double">
        <color indexed="64"/>
      </top>
      <bottom style="medium">
        <color auto="1"/>
      </bottom>
      <diagonal/>
    </border>
    <border>
      <left/>
      <right style="thin">
        <color auto="1"/>
      </right>
      <top style="double">
        <color indexed="64"/>
      </top>
      <bottom style="medium">
        <color auto="1"/>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right style="medium">
        <color auto="1"/>
      </right>
      <top style="double">
        <color indexed="64"/>
      </top>
      <bottom style="medium">
        <color auto="1"/>
      </bottom>
      <diagonal/>
    </border>
  </borders>
  <cellStyleXfs count="1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81">
    <xf numFmtId="0" fontId="0" fillId="0" borderId="0" xfId="0"/>
    <xf numFmtId="0" fontId="6" fillId="0" borderId="0" xfId="0" applyFont="1" applyProtection="1">
      <protection hidden="1"/>
    </xf>
    <xf numFmtId="0" fontId="10" fillId="0" borderId="0" xfId="0" applyFont="1"/>
    <xf numFmtId="0" fontId="0" fillId="9" borderId="26" xfId="0" applyFill="1" applyBorder="1" applyAlignment="1" applyProtection="1">
      <alignment horizontal="center"/>
      <protection locked="0"/>
    </xf>
    <xf numFmtId="1" fontId="0" fillId="9" borderId="54" xfId="0" applyNumberFormat="1" applyFill="1" applyBorder="1" applyAlignment="1" applyProtection="1">
      <alignment horizontal="center"/>
      <protection locked="0"/>
    </xf>
    <xf numFmtId="1" fontId="0" fillId="9" borderId="25" xfId="0" applyNumberFormat="1" applyFill="1" applyBorder="1" applyAlignment="1" applyProtection="1">
      <alignment horizontal="center"/>
      <protection locked="0"/>
    </xf>
    <xf numFmtId="0" fontId="0" fillId="9" borderId="15" xfId="0" applyFill="1" applyBorder="1" applyAlignment="1" applyProtection="1">
      <alignment horizontal="center"/>
      <protection locked="0"/>
    </xf>
    <xf numFmtId="0" fontId="0" fillId="9" borderId="7" xfId="0" applyFill="1" applyBorder="1" applyAlignment="1" applyProtection="1">
      <alignment horizontal="center"/>
      <protection locked="0"/>
    </xf>
    <xf numFmtId="1" fontId="0" fillId="9" borderId="26" xfId="0" applyNumberFormat="1" applyFill="1" applyBorder="1" applyAlignment="1" applyProtection="1">
      <alignment horizontal="center"/>
      <protection locked="0"/>
    </xf>
    <xf numFmtId="0" fontId="0" fillId="10" borderId="15" xfId="0" applyFill="1" applyBorder="1" applyProtection="1">
      <protection locked="0"/>
    </xf>
    <xf numFmtId="0" fontId="0" fillId="10" borderId="18" xfId="0" applyFill="1" applyBorder="1" applyProtection="1">
      <protection locked="0"/>
    </xf>
    <xf numFmtId="0" fontId="0" fillId="10" borderId="6" xfId="0" applyFill="1" applyBorder="1" applyAlignment="1" applyProtection="1">
      <alignment horizontal="center" vertical="center"/>
      <protection locked="0"/>
    </xf>
    <xf numFmtId="0" fontId="0" fillId="10" borderId="15" xfId="0" applyFill="1" applyBorder="1" applyAlignment="1" applyProtection="1">
      <alignment horizontal="center" vertical="center"/>
      <protection locked="0"/>
    </xf>
    <xf numFmtId="0" fontId="1" fillId="10" borderId="31" xfId="0" applyFont="1" applyFill="1" applyBorder="1" applyAlignment="1" applyProtection="1">
      <alignment horizontal="center" vertical="center"/>
      <protection locked="0"/>
    </xf>
    <xf numFmtId="165" fontId="12" fillId="10" borderId="10" xfId="0" applyNumberFormat="1" applyFont="1" applyFill="1" applyBorder="1" applyAlignment="1" applyProtection="1">
      <alignment horizontal="center" vertical="center"/>
      <protection locked="0"/>
    </xf>
    <xf numFmtId="165" fontId="12" fillId="9" borderId="66" xfId="0" applyNumberFormat="1" applyFont="1" applyFill="1" applyBorder="1" applyAlignment="1" applyProtection="1">
      <alignment horizontal="center" vertical="center"/>
      <protection locked="0"/>
    </xf>
    <xf numFmtId="165" fontId="12" fillId="9" borderId="67" xfId="0" applyNumberFormat="1" applyFont="1" applyFill="1" applyBorder="1" applyAlignment="1" applyProtection="1">
      <alignment horizontal="center" vertical="center"/>
      <protection locked="0"/>
    </xf>
    <xf numFmtId="165" fontId="12" fillId="9" borderId="10" xfId="0" applyNumberFormat="1" applyFont="1" applyFill="1" applyBorder="1" applyAlignment="1" applyProtection="1">
      <alignment horizontal="center" vertical="center"/>
      <protection locked="0"/>
    </xf>
    <xf numFmtId="0" fontId="1" fillId="10" borderId="57" xfId="0" applyFont="1" applyFill="1" applyBorder="1" applyAlignment="1" applyProtection="1">
      <alignment horizontal="center" vertical="center"/>
      <protection locked="0"/>
    </xf>
    <xf numFmtId="0" fontId="0" fillId="10" borderId="12" xfId="0" applyFill="1" applyBorder="1" applyAlignment="1" applyProtection="1">
      <alignment horizontal="center" vertical="center"/>
      <protection locked="0"/>
    </xf>
    <xf numFmtId="0" fontId="0" fillId="10" borderId="12" xfId="0" applyFill="1" applyBorder="1" applyProtection="1">
      <protection locked="0"/>
    </xf>
    <xf numFmtId="0" fontId="0" fillId="10" borderId="46" xfId="0" applyFill="1" applyBorder="1" applyProtection="1">
      <protection locked="0"/>
    </xf>
    <xf numFmtId="0" fontId="0" fillId="10" borderId="61" xfId="0" applyFill="1" applyBorder="1" applyAlignment="1" applyProtection="1">
      <alignment horizontal="center" vertical="center"/>
      <protection locked="0"/>
    </xf>
    <xf numFmtId="165" fontId="12" fillId="10" borderId="72" xfId="0" applyNumberFormat="1" applyFont="1" applyFill="1" applyBorder="1" applyAlignment="1" applyProtection="1">
      <alignment horizontal="center" vertical="center"/>
      <protection locked="0"/>
    </xf>
    <xf numFmtId="1" fontId="0" fillId="9" borderId="38" xfId="0" applyNumberFormat="1" applyFill="1" applyBorder="1" applyAlignment="1" applyProtection="1">
      <alignment horizontal="center"/>
      <protection locked="0"/>
    </xf>
    <xf numFmtId="0" fontId="1" fillId="10" borderId="27" xfId="0" applyFont="1" applyFill="1" applyBorder="1" applyAlignment="1" applyProtection="1">
      <alignment horizontal="center" vertical="center"/>
      <protection locked="0"/>
    </xf>
    <xf numFmtId="0" fontId="1" fillId="10" borderId="29" xfId="0" applyFont="1" applyFill="1" applyBorder="1" applyAlignment="1" applyProtection="1">
      <alignment horizontal="center" vertical="center"/>
      <protection locked="0"/>
    </xf>
    <xf numFmtId="0" fontId="0" fillId="10" borderId="25" xfId="0" applyFill="1" applyBorder="1" applyAlignment="1" applyProtection="1">
      <alignment horizontal="center" vertical="center"/>
      <protection locked="0"/>
    </xf>
    <xf numFmtId="0" fontId="0" fillId="10" borderId="25" xfId="0" applyFill="1" applyBorder="1" applyProtection="1">
      <protection locked="0"/>
    </xf>
    <xf numFmtId="0" fontId="0" fillId="10" borderId="30" xfId="0" applyFill="1" applyBorder="1" applyProtection="1">
      <protection locked="0"/>
    </xf>
    <xf numFmtId="165" fontId="12" fillId="10" borderId="66" xfId="0" applyNumberFormat="1" applyFont="1" applyFill="1" applyBorder="1" applyAlignment="1" applyProtection="1">
      <alignment horizontal="center" vertical="center"/>
      <protection locked="0"/>
    </xf>
    <xf numFmtId="165" fontId="12" fillId="10" borderId="67" xfId="0" applyNumberFormat="1" applyFont="1" applyFill="1" applyBorder="1" applyAlignment="1" applyProtection="1">
      <alignment horizontal="center" vertical="center"/>
      <protection locked="0"/>
    </xf>
    <xf numFmtId="1" fontId="0" fillId="9" borderId="69" xfId="0" applyNumberFormat="1" applyFill="1" applyBorder="1" applyAlignment="1" applyProtection="1">
      <alignment horizontal="center"/>
      <protection locked="0"/>
    </xf>
    <xf numFmtId="1" fontId="0" fillId="9" borderId="29" xfId="0" applyNumberFormat="1" applyFill="1" applyBorder="1" applyAlignment="1" applyProtection="1">
      <alignment horizontal="center"/>
      <protection locked="0"/>
    </xf>
    <xf numFmtId="0" fontId="0" fillId="9" borderId="44" xfId="0" applyFill="1" applyBorder="1" applyAlignment="1" applyProtection="1">
      <alignment horizontal="center"/>
      <protection locked="0"/>
    </xf>
    <xf numFmtId="0" fontId="0" fillId="9" borderId="21" xfId="0" applyFill="1" applyBorder="1" applyAlignment="1" applyProtection="1">
      <alignment horizontal="center"/>
      <protection locked="0"/>
    </xf>
    <xf numFmtId="49" fontId="6" fillId="0" borderId="0" xfId="0" applyNumberFormat="1" applyFont="1" applyProtection="1">
      <protection hidden="1"/>
    </xf>
    <xf numFmtId="0" fontId="1" fillId="10" borderId="66" xfId="0" applyFont="1" applyFill="1" applyBorder="1" applyAlignment="1" applyProtection="1">
      <alignment horizontal="center" vertical="center"/>
      <protection locked="0"/>
    </xf>
    <xf numFmtId="0" fontId="1" fillId="10" borderId="67" xfId="0" applyFont="1" applyFill="1" applyBorder="1" applyAlignment="1" applyProtection="1">
      <alignment horizontal="center" vertical="center"/>
      <protection locked="0"/>
    </xf>
    <xf numFmtId="0" fontId="1" fillId="10" borderId="71" xfId="0" applyFont="1" applyFill="1" applyBorder="1" applyAlignment="1" applyProtection="1">
      <alignment horizontal="center" vertical="center"/>
      <protection locked="0"/>
    </xf>
    <xf numFmtId="0" fontId="0" fillId="9" borderId="27" xfId="0" applyFill="1" applyBorder="1" applyAlignment="1" applyProtection="1">
      <alignment horizontal="center"/>
      <protection locked="0"/>
    </xf>
    <xf numFmtId="0" fontId="0" fillId="10" borderId="57" xfId="0" applyFill="1" applyBorder="1" applyAlignment="1" applyProtection="1">
      <alignment horizontal="center" vertical="center"/>
      <protection locked="0"/>
    </xf>
    <xf numFmtId="0" fontId="0" fillId="10" borderId="44"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locked="0"/>
    </xf>
    <xf numFmtId="0" fontId="1" fillId="10" borderId="72" xfId="0" applyFont="1" applyFill="1" applyBorder="1" applyAlignment="1" applyProtection="1">
      <alignment horizontal="center" vertical="center"/>
      <protection locked="0"/>
    </xf>
    <xf numFmtId="0" fontId="1" fillId="10" borderId="55" xfId="0" applyFont="1" applyFill="1" applyBorder="1" applyAlignment="1" applyProtection="1">
      <alignment horizontal="center" vertical="center"/>
      <protection locked="0"/>
    </xf>
    <xf numFmtId="0" fontId="1" fillId="10" borderId="50" xfId="0" applyFont="1" applyFill="1" applyBorder="1" applyAlignment="1" applyProtection="1">
      <alignment horizontal="center" vertical="center"/>
      <protection locked="0"/>
    </xf>
    <xf numFmtId="0" fontId="1" fillId="10" borderId="52" xfId="0" applyFont="1" applyFill="1" applyBorder="1" applyAlignment="1" applyProtection="1">
      <alignment horizontal="center" vertical="center"/>
      <protection locked="0"/>
    </xf>
    <xf numFmtId="1" fontId="0" fillId="9" borderId="75" xfId="0" applyNumberFormat="1" applyFill="1" applyBorder="1" applyAlignment="1" applyProtection="1">
      <alignment horizontal="center"/>
      <protection locked="0"/>
    </xf>
    <xf numFmtId="0" fontId="1" fillId="9" borderId="73" xfId="0" applyFont="1" applyFill="1" applyBorder="1" applyAlignment="1" applyProtection="1">
      <alignment horizontal="center" vertical="center"/>
      <protection locked="0"/>
    </xf>
    <xf numFmtId="0" fontId="1" fillId="9" borderId="97" xfId="0" applyFont="1" applyFill="1" applyBorder="1" applyAlignment="1" applyProtection="1">
      <alignment horizontal="center" vertical="center"/>
      <protection locked="0"/>
    </xf>
    <xf numFmtId="1" fontId="0" fillId="9" borderId="73" xfId="0" applyNumberFormat="1" applyFill="1" applyBorder="1" applyAlignment="1" applyProtection="1">
      <alignment horizontal="center"/>
      <protection locked="0"/>
    </xf>
    <xf numFmtId="1" fontId="0" fillId="9" borderId="73" xfId="0" applyNumberFormat="1" applyFill="1" applyBorder="1" applyAlignment="1" applyProtection="1">
      <alignment horizontal="center" vertical="center"/>
      <protection locked="0"/>
    </xf>
    <xf numFmtId="165" fontId="12" fillId="9" borderId="97" xfId="0" applyNumberFormat="1" applyFont="1" applyFill="1" applyBorder="1" applyAlignment="1" applyProtection="1">
      <alignment horizontal="center" vertical="center"/>
      <protection locked="0"/>
    </xf>
    <xf numFmtId="0" fontId="0" fillId="9" borderId="54" xfId="0" applyFill="1" applyBorder="1" applyAlignment="1" applyProtection="1">
      <alignment horizontal="center" vertical="center"/>
      <protection locked="0"/>
    </xf>
    <xf numFmtId="1" fontId="0" fillId="9" borderId="48" xfId="0" applyNumberFormat="1" applyFill="1" applyBorder="1" applyAlignment="1" applyProtection="1">
      <alignment horizontal="center" vertical="center"/>
      <protection locked="0"/>
    </xf>
    <xf numFmtId="0" fontId="0" fillId="9" borderId="48" xfId="0"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0" fillId="9" borderId="69" xfId="0" applyFill="1" applyBorder="1" applyAlignment="1" applyProtection="1">
      <alignment horizontal="center" vertical="center"/>
      <protection locked="0"/>
    </xf>
    <xf numFmtId="1" fontId="0" fillId="9" borderId="56" xfId="0" applyNumberFormat="1" applyFill="1" applyBorder="1" applyAlignment="1" applyProtection="1">
      <alignment horizontal="center" vertical="center"/>
      <protection locked="0"/>
    </xf>
    <xf numFmtId="0" fontId="0" fillId="9" borderId="56"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1" fontId="0" fillId="9" borderId="12" xfId="0" applyNumberFormat="1" applyFill="1" applyBorder="1" applyAlignment="1" applyProtection="1">
      <alignment horizontal="center"/>
      <protection locked="0"/>
    </xf>
    <xf numFmtId="1" fontId="0" fillId="9" borderId="56" xfId="0" applyNumberFormat="1" applyFill="1" applyBorder="1" applyAlignment="1" applyProtection="1">
      <alignment horizontal="center"/>
      <protection locked="0"/>
    </xf>
    <xf numFmtId="0" fontId="0" fillId="10" borderId="12" xfId="0" applyFill="1" applyBorder="1" applyAlignment="1" applyProtection="1">
      <protection locked="0"/>
    </xf>
    <xf numFmtId="0" fontId="0" fillId="10" borderId="56" xfId="0" applyFill="1" applyBorder="1" applyAlignment="1" applyProtection="1">
      <protection locked="0"/>
    </xf>
    <xf numFmtId="0" fontId="0" fillId="10" borderId="46" xfId="0" applyFill="1" applyBorder="1" applyAlignment="1" applyProtection="1">
      <protection locked="0"/>
    </xf>
    <xf numFmtId="0" fontId="0" fillId="10" borderId="25" xfId="0" applyFill="1" applyBorder="1" applyAlignment="1" applyProtection="1">
      <protection locked="0"/>
    </xf>
    <xf numFmtId="0" fontId="0" fillId="10" borderId="38" xfId="0" applyFill="1" applyBorder="1" applyAlignment="1" applyProtection="1">
      <protection locked="0"/>
    </xf>
    <xf numFmtId="0" fontId="0" fillId="10" borderId="30" xfId="0" applyFill="1" applyBorder="1" applyAlignment="1" applyProtection="1">
      <protection locked="0"/>
    </xf>
    <xf numFmtId="0" fontId="0" fillId="10" borderId="15" xfId="0" applyFill="1" applyBorder="1" applyAlignment="1" applyProtection="1">
      <protection locked="0"/>
    </xf>
    <xf numFmtId="0" fontId="0" fillId="10" borderId="21" xfId="0" applyFill="1" applyBorder="1" applyAlignment="1" applyProtection="1">
      <protection locked="0"/>
    </xf>
    <xf numFmtId="0" fontId="0" fillId="10" borderId="18" xfId="0" applyFill="1" applyBorder="1" applyAlignment="1" applyProtection="1">
      <protection locked="0"/>
    </xf>
    <xf numFmtId="0" fontId="0" fillId="10" borderId="68" xfId="0" applyFill="1" applyBorder="1" applyAlignment="1" applyProtection="1">
      <alignment horizontal="center" vertical="center"/>
      <protection locked="0"/>
    </xf>
    <xf numFmtId="1" fontId="0" fillId="9" borderId="37" xfId="0" applyNumberFormat="1" applyFill="1" applyBorder="1" applyAlignment="1" applyProtection="1">
      <alignment horizontal="center"/>
      <protection locked="0"/>
    </xf>
    <xf numFmtId="1" fontId="0" fillId="9" borderId="76" xfId="0" applyNumberFormat="1" applyFill="1" applyBorder="1" applyAlignment="1" applyProtection="1">
      <alignment horizontal="center"/>
      <protection locked="0"/>
    </xf>
    <xf numFmtId="0" fontId="1" fillId="9" borderId="83" xfId="0" applyFont="1" applyFill="1" applyBorder="1" applyAlignment="1" applyProtection="1">
      <alignment horizontal="center" vertical="center"/>
      <protection locked="0"/>
    </xf>
    <xf numFmtId="0" fontId="1" fillId="10" borderId="45" xfId="0" applyFont="1" applyFill="1" applyBorder="1" applyAlignment="1" applyProtection="1">
      <alignment horizontal="center" vertical="center"/>
      <protection locked="0"/>
    </xf>
    <xf numFmtId="0" fontId="12" fillId="0" borderId="0" xfId="0" applyFont="1" applyAlignment="1" applyProtection="1">
      <alignment wrapText="1"/>
    </xf>
    <xf numFmtId="0" fontId="11" fillId="0" borderId="0" xfId="0" applyFont="1" applyAlignment="1" applyProtection="1">
      <alignment wrapText="1"/>
    </xf>
    <xf numFmtId="0" fontId="11" fillId="0" borderId="0" xfId="0" applyFont="1" applyAlignment="1" applyProtection="1">
      <alignment horizontal="center" wrapText="1"/>
    </xf>
    <xf numFmtId="0" fontId="12" fillId="0" borderId="0" xfId="0" applyFont="1" applyProtection="1"/>
    <xf numFmtId="0" fontId="11" fillId="0" borderId="0" xfId="0" applyFont="1" applyProtection="1"/>
    <xf numFmtId="49" fontId="15" fillId="5" borderId="32" xfId="0" applyNumberFormat="1" applyFont="1" applyFill="1" applyBorder="1" applyAlignment="1" applyProtection="1">
      <alignment horizontal="center" vertical="center" wrapText="1"/>
    </xf>
    <xf numFmtId="49" fontId="15" fillId="5" borderId="51" xfId="0" applyNumberFormat="1" applyFont="1" applyFill="1" applyBorder="1" applyAlignment="1" applyProtection="1">
      <alignment horizontal="center" vertical="center" wrapText="1"/>
    </xf>
    <xf numFmtId="49" fontId="15" fillId="5" borderId="33" xfId="0" applyNumberFormat="1" applyFont="1" applyFill="1" applyBorder="1" applyAlignment="1" applyProtection="1">
      <alignment horizontal="center" vertical="center" wrapText="1"/>
    </xf>
    <xf numFmtId="49" fontId="14" fillId="0" borderId="0" xfId="0" applyNumberFormat="1" applyFont="1" applyAlignment="1" applyProtection="1">
      <alignment horizontal="center" vertical="center" wrapText="1"/>
    </xf>
    <xf numFmtId="0" fontId="11" fillId="9" borderId="66" xfId="0" applyFont="1" applyFill="1" applyBorder="1" applyAlignment="1" applyProtection="1">
      <alignment horizontal="center" vertical="center"/>
    </xf>
    <xf numFmtId="1" fontId="12" fillId="9" borderId="58" xfId="0" applyNumberFormat="1" applyFont="1" applyFill="1" applyBorder="1" applyAlignment="1" applyProtection="1">
      <alignment horizontal="center" vertical="center"/>
    </xf>
    <xf numFmtId="1" fontId="12" fillId="9" borderId="26" xfId="0" applyNumberFormat="1" applyFont="1" applyFill="1" applyBorder="1" applyAlignment="1" applyProtection="1">
      <alignment horizontal="center" vertical="center"/>
    </xf>
    <xf numFmtId="1" fontId="12" fillId="0" borderId="0" xfId="0" applyNumberFormat="1" applyFont="1" applyAlignment="1" applyProtection="1">
      <alignment horizontal="center" vertical="center"/>
    </xf>
    <xf numFmtId="1" fontId="12" fillId="9" borderId="47" xfId="0" applyNumberFormat="1" applyFont="1" applyFill="1" applyBorder="1" applyAlignment="1" applyProtection="1">
      <alignment horizontal="center" vertical="center"/>
    </xf>
    <xf numFmtId="1" fontId="12" fillId="9" borderId="12" xfId="0" applyNumberFormat="1" applyFont="1" applyFill="1" applyBorder="1" applyAlignment="1" applyProtection="1">
      <alignment horizontal="center" vertical="center"/>
    </xf>
    <xf numFmtId="1" fontId="12" fillId="9" borderId="48" xfId="0" applyNumberFormat="1" applyFont="1" applyFill="1" applyBorder="1" applyAlignment="1" applyProtection="1">
      <alignment horizontal="center" vertical="center"/>
    </xf>
    <xf numFmtId="165" fontId="12" fillId="9" borderId="66" xfId="0" applyNumberFormat="1" applyFont="1" applyFill="1" applyBorder="1" applyAlignment="1" applyProtection="1">
      <alignment horizontal="center" vertical="center"/>
    </xf>
    <xf numFmtId="3" fontId="12" fillId="9" borderId="27" xfId="0" applyNumberFormat="1" applyFont="1" applyFill="1" applyBorder="1" applyAlignment="1" applyProtection="1">
      <alignment horizontal="center" vertical="center"/>
    </xf>
    <xf numFmtId="0" fontId="11" fillId="9" borderId="72" xfId="0" applyFont="1" applyFill="1" applyBorder="1" applyAlignment="1" applyProtection="1">
      <alignment horizontal="center" vertical="center"/>
    </xf>
    <xf numFmtId="1" fontId="12" fillId="9" borderId="36" xfId="0" applyNumberFormat="1" applyFont="1" applyFill="1" applyBorder="1" applyAlignment="1" applyProtection="1">
      <alignment horizontal="center" vertical="center"/>
    </xf>
    <xf numFmtId="1" fontId="12" fillId="9" borderId="25" xfId="0" applyNumberFormat="1" applyFont="1" applyFill="1" applyBorder="1" applyAlignment="1" applyProtection="1">
      <alignment horizontal="center" vertical="center"/>
    </xf>
    <xf numFmtId="1" fontId="12" fillId="9" borderId="37" xfId="0" applyNumberFormat="1" applyFont="1" applyFill="1" applyBorder="1" applyAlignment="1" applyProtection="1">
      <alignment horizontal="center" vertical="center"/>
    </xf>
    <xf numFmtId="0" fontId="12" fillId="0" borderId="0" xfId="0" applyFont="1" applyAlignment="1" applyProtection="1">
      <alignment horizontal="center" vertical="center"/>
    </xf>
    <xf numFmtId="165" fontId="12" fillId="9" borderId="67" xfId="0" applyNumberFormat="1" applyFont="1" applyFill="1" applyBorder="1" applyAlignment="1" applyProtection="1">
      <alignment horizontal="center" vertical="center"/>
    </xf>
    <xf numFmtId="3" fontId="12" fillId="9" borderId="29" xfId="0" applyNumberFormat="1" applyFont="1" applyFill="1" applyBorder="1" applyAlignment="1" applyProtection="1">
      <alignment horizontal="center" vertical="center"/>
    </xf>
    <xf numFmtId="0" fontId="11" fillId="9" borderId="67" xfId="0" applyFont="1" applyFill="1" applyBorder="1" applyAlignment="1" applyProtection="1">
      <alignment horizontal="center" vertical="center"/>
    </xf>
    <xf numFmtId="0" fontId="11" fillId="9" borderId="10" xfId="0" applyFont="1" applyFill="1" applyBorder="1" applyAlignment="1" applyProtection="1">
      <alignment horizontal="center" vertical="center"/>
    </xf>
    <xf numFmtId="1" fontId="12" fillId="9" borderId="7" xfId="0" applyNumberFormat="1" applyFont="1" applyFill="1" applyBorder="1" applyAlignment="1" applyProtection="1">
      <alignment horizontal="center" vertical="center"/>
    </xf>
    <xf numFmtId="1" fontId="12" fillId="9" borderId="19" xfId="0" applyNumberFormat="1" applyFont="1" applyFill="1" applyBorder="1" applyAlignment="1" applyProtection="1">
      <alignment horizontal="center" vertical="center"/>
    </xf>
    <xf numFmtId="1" fontId="12" fillId="9" borderId="21" xfId="0" applyNumberFormat="1" applyFont="1" applyFill="1" applyBorder="1" applyAlignment="1" applyProtection="1">
      <alignment horizontal="center" vertical="center"/>
    </xf>
    <xf numFmtId="165" fontId="12" fillId="9" borderId="10" xfId="0" applyNumberFormat="1" applyFont="1" applyFill="1" applyBorder="1" applyAlignment="1" applyProtection="1">
      <alignment horizontal="center" vertical="center"/>
    </xf>
    <xf numFmtId="0" fontId="11" fillId="9" borderId="13" xfId="0" applyFont="1" applyFill="1" applyBorder="1" applyAlignment="1" applyProtection="1">
      <alignment horizontal="center" vertical="center"/>
    </xf>
    <xf numFmtId="1" fontId="12" fillId="9" borderId="54" xfId="0" applyNumberFormat="1" applyFont="1" applyFill="1" applyBorder="1" applyAlignment="1" applyProtection="1">
      <alignment horizontal="center" vertical="center"/>
    </xf>
    <xf numFmtId="1" fontId="12" fillId="9" borderId="15" xfId="0" applyNumberFormat="1" applyFont="1" applyFill="1" applyBorder="1" applyAlignment="1" applyProtection="1">
      <alignment horizontal="center" vertical="center"/>
    </xf>
    <xf numFmtId="3" fontId="12" fillId="9" borderId="68" xfId="0" applyNumberFormat="1" applyFont="1" applyFill="1" applyBorder="1" applyAlignment="1" applyProtection="1">
      <alignment horizontal="center" vertical="center"/>
    </xf>
    <xf numFmtId="3" fontId="12" fillId="9" borderId="36" xfId="0" applyNumberFormat="1" applyFont="1" applyFill="1" applyBorder="1" applyAlignment="1" applyProtection="1">
      <alignment horizontal="center" vertical="center"/>
    </xf>
    <xf numFmtId="3" fontId="12" fillId="9" borderId="4" xfId="0" applyNumberFormat="1" applyFont="1" applyFill="1" applyBorder="1" applyAlignment="1" applyProtection="1">
      <alignment horizontal="center" vertical="center"/>
    </xf>
    <xf numFmtId="3" fontId="12" fillId="9" borderId="23" xfId="0" applyNumberFormat="1" applyFont="1" applyFill="1" applyBorder="1" applyAlignment="1" applyProtection="1">
      <alignment horizontal="center" vertical="center"/>
    </xf>
    <xf numFmtId="3" fontId="12" fillId="9" borderId="53" xfId="0" applyNumberFormat="1" applyFont="1" applyFill="1" applyBorder="1" applyAlignment="1" applyProtection="1">
      <alignment horizontal="center" vertical="center"/>
    </xf>
    <xf numFmtId="3" fontId="12" fillId="9" borderId="58" xfId="0" applyNumberFormat="1" applyFont="1" applyFill="1" applyBorder="1" applyAlignment="1" applyProtection="1">
      <alignment horizontal="center" vertical="center"/>
    </xf>
    <xf numFmtId="0" fontId="11" fillId="9" borderId="97" xfId="0" applyFont="1" applyFill="1" applyBorder="1" applyAlignment="1" applyProtection="1">
      <alignment horizontal="center" vertical="center"/>
    </xf>
    <xf numFmtId="1" fontId="12" fillId="9" borderId="73" xfId="0" applyNumberFormat="1" applyFont="1" applyFill="1" applyBorder="1" applyAlignment="1" applyProtection="1">
      <alignment horizontal="center" vertical="center"/>
    </xf>
    <xf numFmtId="1" fontId="12" fillId="9" borderId="82" xfId="0" applyNumberFormat="1" applyFont="1" applyFill="1" applyBorder="1" applyAlignment="1" applyProtection="1">
      <alignment horizontal="center" vertical="center"/>
    </xf>
    <xf numFmtId="1" fontId="12" fillId="9" borderId="75" xfId="0" applyNumberFormat="1" applyFont="1" applyFill="1" applyBorder="1" applyAlignment="1" applyProtection="1">
      <alignment horizontal="center" vertical="center"/>
    </xf>
    <xf numFmtId="165" fontId="12" fillId="9" borderId="97" xfId="0" applyNumberFormat="1" applyFont="1" applyFill="1" applyBorder="1" applyAlignment="1" applyProtection="1">
      <alignment horizontal="center" vertical="center"/>
    </xf>
    <xf numFmtId="3" fontId="12" fillId="9" borderId="80" xfId="0" applyNumberFormat="1" applyFont="1" applyFill="1" applyBorder="1" applyAlignment="1" applyProtection="1">
      <alignment horizontal="center" vertical="center"/>
    </xf>
    <xf numFmtId="3" fontId="12" fillId="9" borderId="82" xfId="0" applyNumberFormat="1" applyFont="1" applyFill="1" applyBorder="1" applyAlignment="1" applyProtection="1">
      <alignment horizontal="center" vertical="center"/>
    </xf>
    <xf numFmtId="0" fontId="11" fillId="10" borderId="72" xfId="0" applyFont="1" applyFill="1" applyBorder="1" applyAlignment="1" applyProtection="1">
      <alignment horizontal="center" vertical="center"/>
    </xf>
    <xf numFmtId="1" fontId="12" fillId="10" borderId="57" xfId="0" applyNumberFormat="1" applyFont="1" applyFill="1" applyBorder="1" applyAlignment="1" applyProtection="1">
      <alignment horizontal="center" vertical="center"/>
    </xf>
    <xf numFmtId="1" fontId="12" fillId="10" borderId="47" xfId="0" applyNumberFormat="1" applyFont="1" applyFill="1" applyBorder="1" applyAlignment="1" applyProtection="1">
      <alignment horizontal="center" vertical="center"/>
    </xf>
    <xf numFmtId="1" fontId="12" fillId="10" borderId="12" xfId="0" applyNumberFormat="1" applyFont="1" applyFill="1" applyBorder="1" applyAlignment="1" applyProtection="1">
      <alignment horizontal="center" vertical="center"/>
    </xf>
    <xf numFmtId="1" fontId="12" fillId="10" borderId="46" xfId="0" applyNumberFormat="1" applyFont="1" applyFill="1" applyBorder="1" applyAlignment="1" applyProtection="1">
      <alignment horizontal="center" vertical="center"/>
    </xf>
    <xf numFmtId="1" fontId="12" fillId="10" borderId="56" xfId="0" applyNumberFormat="1" applyFont="1" applyFill="1" applyBorder="1" applyAlignment="1" applyProtection="1">
      <alignment horizontal="center" vertical="center"/>
    </xf>
    <xf numFmtId="165" fontId="12" fillId="10" borderId="72" xfId="0" applyNumberFormat="1" applyFont="1" applyFill="1" applyBorder="1" applyAlignment="1" applyProtection="1">
      <alignment horizontal="center" vertical="center"/>
    </xf>
    <xf numFmtId="3" fontId="12" fillId="10" borderId="61" xfId="0" applyNumberFormat="1" applyFont="1" applyFill="1" applyBorder="1" applyAlignment="1" applyProtection="1">
      <alignment horizontal="center" vertical="center"/>
    </xf>
    <xf numFmtId="3" fontId="12" fillId="10" borderId="47" xfId="0" applyNumberFormat="1" applyFont="1" applyFill="1" applyBorder="1" applyAlignment="1" applyProtection="1">
      <alignment horizontal="center" vertical="center"/>
    </xf>
    <xf numFmtId="0" fontId="11" fillId="10" borderId="10" xfId="0" applyFont="1" applyFill="1" applyBorder="1" applyAlignment="1" applyProtection="1">
      <alignment horizontal="center" vertical="center"/>
    </xf>
    <xf numFmtId="1" fontId="12" fillId="10" borderId="44" xfId="0" applyNumberFormat="1" applyFont="1" applyFill="1" applyBorder="1" applyAlignment="1" applyProtection="1">
      <alignment horizontal="center" vertical="center"/>
    </xf>
    <xf numFmtId="1" fontId="12" fillId="10" borderId="7" xfId="0" applyNumberFormat="1" applyFont="1" applyFill="1" applyBorder="1" applyAlignment="1" applyProtection="1">
      <alignment horizontal="center" vertical="center"/>
    </xf>
    <xf numFmtId="1" fontId="12" fillId="10" borderId="32" xfId="0" applyNumberFormat="1" applyFont="1" applyFill="1" applyBorder="1" applyAlignment="1" applyProtection="1">
      <alignment horizontal="center" vertical="center"/>
    </xf>
    <xf numFmtId="1" fontId="12" fillId="10" borderId="33" xfId="0" applyNumberFormat="1" applyFont="1" applyFill="1" applyBorder="1" applyAlignment="1" applyProtection="1">
      <alignment horizontal="center" vertical="center"/>
    </xf>
    <xf numFmtId="1" fontId="12" fillId="10" borderId="43" xfId="0" applyNumberFormat="1" applyFont="1" applyFill="1" applyBorder="1" applyAlignment="1" applyProtection="1">
      <alignment horizontal="center" vertical="center"/>
    </xf>
    <xf numFmtId="1" fontId="12" fillId="10" borderId="0" xfId="0" applyNumberFormat="1" applyFont="1" applyFill="1" applyBorder="1" applyAlignment="1" applyProtection="1">
      <alignment horizontal="center" vertical="center"/>
    </xf>
    <xf numFmtId="1" fontId="12" fillId="10" borderId="41" xfId="0" applyNumberFormat="1" applyFont="1" applyFill="1" applyBorder="1" applyAlignment="1" applyProtection="1">
      <alignment horizontal="center" vertical="center"/>
    </xf>
    <xf numFmtId="1" fontId="12" fillId="10" borderId="34" xfId="0" applyNumberFormat="1" applyFont="1" applyFill="1" applyBorder="1" applyAlignment="1" applyProtection="1">
      <alignment horizontal="center" vertical="center"/>
    </xf>
    <xf numFmtId="1" fontId="12" fillId="10" borderId="89" xfId="0" applyNumberFormat="1" applyFont="1" applyFill="1" applyBorder="1" applyAlignment="1" applyProtection="1">
      <alignment horizontal="center" vertical="center"/>
    </xf>
    <xf numFmtId="1" fontId="12" fillId="10" borderId="60" xfId="0" applyNumberFormat="1" applyFont="1" applyFill="1" applyBorder="1" applyAlignment="1" applyProtection="1">
      <alignment horizontal="center" vertical="center"/>
    </xf>
    <xf numFmtId="165" fontId="12" fillId="10" borderId="10" xfId="0" applyNumberFormat="1" applyFont="1" applyFill="1" applyBorder="1" applyAlignment="1" applyProtection="1">
      <alignment horizontal="center" vertical="center"/>
    </xf>
    <xf numFmtId="3" fontId="12" fillId="10" borderId="31" xfId="0" applyNumberFormat="1" applyFont="1" applyFill="1" applyBorder="1" applyAlignment="1" applyProtection="1">
      <alignment horizontal="center" vertical="center"/>
    </xf>
    <xf numFmtId="3" fontId="12" fillId="10" borderId="52" xfId="0" applyNumberFormat="1" applyFont="1" applyFill="1" applyBorder="1" applyAlignment="1" applyProtection="1">
      <alignment horizontal="center" vertical="center"/>
    </xf>
    <xf numFmtId="0" fontId="11" fillId="10" borderId="66" xfId="0" applyFont="1" applyFill="1" applyBorder="1" applyAlignment="1" applyProtection="1">
      <alignment horizontal="center" vertical="center"/>
    </xf>
    <xf numFmtId="1" fontId="12" fillId="10" borderId="27" xfId="0" applyNumberFormat="1" applyFont="1" applyFill="1" applyBorder="1" applyAlignment="1" applyProtection="1">
      <alignment horizontal="center" vertical="center"/>
    </xf>
    <xf numFmtId="1" fontId="12" fillId="10" borderId="58" xfId="0" applyNumberFormat="1" applyFont="1" applyFill="1" applyBorder="1" applyAlignment="1" applyProtection="1">
      <alignment horizontal="center" vertical="center"/>
    </xf>
    <xf numFmtId="1" fontId="12" fillId="10" borderId="69" xfId="0" applyNumberFormat="1" applyFont="1" applyFill="1" applyBorder="1" applyAlignment="1" applyProtection="1">
      <alignment horizontal="center" vertical="center"/>
    </xf>
    <xf numFmtId="1" fontId="12" fillId="10" borderId="26" xfId="0" applyNumberFormat="1" applyFont="1" applyFill="1" applyBorder="1" applyAlignment="1" applyProtection="1">
      <alignment horizontal="center" vertical="center"/>
    </xf>
    <xf numFmtId="1" fontId="12" fillId="10" borderId="28" xfId="0" applyNumberFormat="1" applyFont="1" applyFill="1" applyBorder="1" applyAlignment="1" applyProtection="1">
      <alignment horizontal="center" vertical="center"/>
    </xf>
    <xf numFmtId="1" fontId="12" fillId="11" borderId="57" xfId="0" applyNumberFormat="1" applyFont="1" applyFill="1" applyBorder="1" applyAlignment="1" applyProtection="1">
      <alignment horizontal="center" vertical="center"/>
    </xf>
    <xf numFmtId="165" fontId="12" fillId="10" borderId="66" xfId="0" applyNumberFormat="1" applyFont="1" applyFill="1" applyBorder="1" applyAlignment="1" applyProtection="1">
      <alignment horizontal="center" vertical="center"/>
    </xf>
    <xf numFmtId="0" fontId="4" fillId="10" borderId="66" xfId="0" applyFont="1" applyFill="1" applyBorder="1" applyAlignment="1" applyProtection="1">
      <alignment horizontal="center" vertical="center"/>
    </xf>
    <xf numFmtId="0" fontId="11" fillId="10" borderId="67" xfId="0" applyFont="1" applyFill="1" applyBorder="1" applyAlignment="1" applyProtection="1">
      <alignment horizontal="center" vertical="center"/>
    </xf>
    <xf numFmtId="1" fontId="12" fillId="10" borderId="29" xfId="0" applyNumberFormat="1" applyFont="1" applyFill="1" applyBorder="1" applyAlignment="1" applyProtection="1">
      <alignment horizontal="center" vertical="center"/>
    </xf>
    <xf numFmtId="1" fontId="12" fillId="10" borderId="37" xfId="0" applyNumberFormat="1" applyFont="1" applyFill="1" applyBorder="1" applyAlignment="1" applyProtection="1">
      <alignment horizontal="center" vertical="center"/>
    </xf>
    <xf numFmtId="1" fontId="12" fillId="10" borderId="25" xfId="0" applyNumberFormat="1" applyFont="1" applyFill="1" applyBorder="1" applyAlignment="1" applyProtection="1">
      <alignment horizontal="center" vertical="center"/>
    </xf>
    <xf numFmtId="1" fontId="12" fillId="10" borderId="30" xfId="0" applyNumberFormat="1" applyFont="1" applyFill="1" applyBorder="1" applyAlignment="1" applyProtection="1">
      <alignment horizontal="center" vertical="center"/>
    </xf>
    <xf numFmtId="1" fontId="12" fillId="10" borderId="36" xfId="0" applyNumberFormat="1" applyFont="1" applyFill="1" applyBorder="1" applyAlignment="1" applyProtection="1">
      <alignment horizontal="center" vertical="center"/>
    </xf>
    <xf numFmtId="1" fontId="12" fillId="10" borderId="38" xfId="0" applyNumberFormat="1" applyFont="1" applyFill="1" applyBorder="1" applyAlignment="1" applyProtection="1">
      <alignment horizontal="center" vertical="center"/>
    </xf>
    <xf numFmtId="165" fontId="12" fillId="10" borderId="67" xfId="0" applyNumberFormat="1" applyFont="1" applyFill="1" applyBorder="1" applyAlignment="1" applyProtection="1">
      <alignment horizontal="center" vertical="center"/>
    </xf>
    <xf numFmtId="3" fontId="12" fillId="10" borderId="68" xfId="0" applyNumberFormat="1" applyFont="1" applyFill="1" applyBorder="1" applyAlignment="1" applyProtection="1">
      <alignment horizontal="center" vertical="center"/>
    </xf>
    <xf numFmtId="3" fontId="12" fillId="10" borderId="36" xfId="0" applyNumberFormat="1" applyFont="1" applyFill="1" applyBorder="1" applyAlignment="1" applyProtection="1">
      <alignment horizontal="center" vertical="center"/>
    </xf>
    <xf numFmtId="0" fontId="4" fillId="10" borderId="67" xfId="0" applyFont="1" applyFill="1" applyBorder="1" applyAlignment="1" applyProtection="1">
      <alignment horizontal="center" vertical="center"/>
    </xf>
    <xf numFmtId="1" fontId="12" fillId="10" borderId="31" xfId="0" applyNumberFormat="1" applyFont="1" applyFill="1" applyBorder="1" applyAlignment="1" applyProtection="1">
      <alignment horizontal="center" vertical="center"/>
    </xf>
    <xf numFmtId="1" fontId="12" fillId="10" borderId="65" xfId="0" applyNumberFormat="1" applyFont="1" applyFill="1" applyBorder="1" applyAlignment="1" applyProtection="1">
      <alignment horizontal="center" vertical="center"/>
    </xf>
    <xf numFmtId="3" fontId="12" fillId="10" borderId="70" xfId="0" applyNumberFormat="1" applyFont="1" applyFill="1" applyBorder="1" applyAlignment="1" applyProtection="1">
      <alignment horizontal="center" vertical="center"/>
    </xf>
    <xf numFmtId="3" fontId="12" fillId="10" borderId="65" xfId="0" applyNumberFormat="1" applyFont="1" applyFill="1" applyBorder="1" applyAlignment="1" applyProtection="1">
      <alignment horizontal="center" vertical="center"/>
    </xf>
    <xf numFmtId="0" fontId="4" fillId="10" borderId="10" xfId="0" applyFont="1" applyFill="1" applyBorder="1" applyAlignment="1" applyProtection="1">
      <alignment horizontal="center" vertical="center"/>
    </xf>
    <xf numFmtId="0" fontId="4" fillId="10" borderId="72" xfId="0" applyFont="1" applyFill="1" applyBorder="1" applyAlignment="1" applyProtection="1">
      <alignment horizontal="center" vertical="center"/>
    </xf>
    <xf numFmtId="0" fontId="6"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2" fillId="0" borderId="0" xfId="0" applyFont="1" applyFill="1" applyAlignment="1" applyProtection="1">
      <alignment wrapText="1"/>
    </xf>
    <xf numFmtId="0" fontId="12" fillId="0" borderId="0" xfId="0" applyFont="1" applyFill="1" applyProtection="1"/>
    <xf numFmtId="0" fontId="11" fillId="0" borderId="0" xfId="0" applyFont="1" applyFill="1" applyBorder="1" applyAlignment="1" applyProtection="1">
      <alignment horizontal="center" vertical="center"/>
    </xf>
    <xf numFmtId="1" fontId="12" fillId="9" borderId="65" xfId="0" applyNumberFormat="1" applyFont="1" applyFill="1" applyBorder="1" applyAlignment="1" applyProtection="1">
      <alignment horizontal="center" vertical="center"/>
    </xf>
    <xf numFmtId="1" fontId="12" fillId="9" borderId="32" xfId="0" applyNumberFormat="1" applyFont="1" applyFill="1" applyBorder="1" applyAlignment="1" applyProtection="1">
      <alignment horizontal="center" vertical="center"/>
    </xf>
    <xf numFmtId="3" fontId="12" fillId="9" borderId="30" xfId="0" applyNumberFormat="1" applyFont="1" applyFill="1" applyBorder="1" applyAlignment="1" applyProtection="1">
      <alignment horizontal="center" vertical="center"/>
    </xf>
    <xf numFmtId="3" fontId="12" fillId="9" borderId="17" xfId="0" applyNumberFormat="1" applyFont="1" applyFill="1" applyBorder="1" applyAlignment="1" applyProtection="1">
      <alignment horizontal="center" vertical="center"/>
    </xf>
    <xf numFmtId="3" fontId="12" fillId="9" borderId="28" xfId="0" applyNumberFormat="1" applyFont="1" applyFill="1" applyBorder="1" applyAlignment="1" applyProtection="1">
      <alignment horizontal="center" vertical="center"/>
    </xf>
    <xf numFmtId="3" fontId="12" fillId="9" borderId="74" xfId="0" applyNumberFormat="1" applyFont="1" applyFill="1" applyBorder="1" applyAlignment="1" applyProtection="1">
      <alignment horizontal="center" vertical="center"/>
    </xf>
    <xf numFmtId="1" fontId="12" fillId="11" borderId="47" xfId="0" applyNumberFormat="1" applyFont="1" applyFill="1" applyBorder="1" applyAlignment="1" applyProtection="1">
      <alignment horizontal="center" vertical="center"/>
    </xf>
    <xf numFmtId="1" fontId="12" fillId="11" borderId="12" xfId="0" applyNumberFormat="1" applyFont="1" applyFill="1" applyBorder="1" applyAlignment="1" applyProtection="1">
      <alignment horizontal="center" vertical="center"/>
    </xf>
    <xf numFmtId="1" fontId="12" fillId="11" borderId="46" xfId="0" applyNumberFormat="1" applyFont="1" applyFill="1" applyBorder="1" applyAlignment="1" applyProtection="1">
      <alignment horizontal="center" vertical="center"/>
    </xf>
    <xf numFmtId="1" fontId="12" fillId="11" borderId="56" xfId="0" applyNumberFormat="1" applyFont="1" applyFill="1" applyBorder="1" applyAlignment="1" applyProtection="1">
      <alignment horizontal="center" vertical="center"/>
    </xf>
    <xf numFmtId="1" fontId="12" fillId="11" borderId="45" xfId="0" applyNumberFormat="1" applyFont="1" applyFill="1" applyBorder="1" applyAlignment="1" applyProtection="1">
      <alignment horizontal="center" vertical="center"/>
    </xf>
    <xf numFmtId="3" fontId="12" fillId="10" borderId="46" xfId="0" applyNumberFormat="1" applyFont="1" applyFill="1" applyBorder="1" applyAlignment="1" applyProtection="1">
      <alignment horizontal="center" vertical="center"/>
    </xf>
    <xf numFmtId="1" fontId="12" fillId="11" borderId="31" xfId="0" applyNumberFormat="1" applyFont="1" applyFill="1" applyBorder="1" applyAlignment="1" applyProtection="1">
      <alignment horizontal="center" vertical="center"/>
    </xf>
    <xf numFmtId="1" fontId="12" fillId="11" borderId="32" xfId="0" applyNumberFormat="1" applyFont="1" applyFill="1" applyBorder="1" applyAlignment="1" applyProtection="1">
      <alignment horizontal="center" vertical="center"/>
    </xf>
    <xf numFmtId="1" fontId="12" fillId="11" borderId="15" xfId="0" applyNumberFormat="1" applyFont="1" applyFill="1" applyBorder="1" applyAlignment="1" applyProtection="1">
      <alignment horizontal="center" vertical="center"/>
    </xf>
    <xf numFmtId="1" fontId="12" fillId="11" borderId="18" xfId="0" applyNumberFormat="1" applyFont="1" applyFill="1" applyBorder="1" applyAlignment="1" applyProtection="1">
      <alignment horizontal="center" vertical="center"/>
    </xf>
    <xf numFmtId="1" fontId="12" fillId="11" borderId="60" xfId="0" applyNumberFormat="1" applyFont="1" applyFill="1" applyBorder="1" applyAlignment="1" applyProtection="1">
      <alignment horizontal="center" vertical="center"/>
    </xf>
    <xf numFmtId="1" fontId="12" fillId="11" borderId="52"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 fontId="12" fillId="11" borderId="29" xfId="0" applyNumberFormat="1" applyFont="1" applyFill="1" applyBorder="1" applyAlignment="1" applyProtection="1">
      <alignment horizontal="center" vertical="center"/>
    </xf>
    <xf numFmtId="3" fontId="12" fillId="10" borderId="30" xfId="0" applyNumberFormat="1" applyFont="1" applyFill="1" applyBorder="1" applyAlignment="1" applyProtection="1">
      <alignment horizontal="center" vertical="center"/>
    </xf>
    <xf numFmtId="1" fontId="12" fillId="11" borderId="36" xfId="0" applyNumberFormat="1" applyFont="1" applyFill="1" applyBorder="1" applyAlignment="1" applyProtection="1">
      <alignment horizontal="center" vertical="center"/>
    </xf>
    <xf numFmtId="1" fontId="12" fillId="11" borderId="38" xfId="0" applyNumberFormat="1" applyFont="1" applyFill="1" applyBorder="1" applyAlignment="1" applyProtection="1">
      <alignment horizontal="center" vertical="center"/>
    </xf>
    <xf numFmtId="1" fontId="12" fillId="11" borderId="25" xfId="0" applyNumberFormat="1" applyFont="1" applyFill="1" applyBorder="1" applyAlignment="1" applyProtection="1">
      <alignment horizontal="center" vertical="center"/>
    </xf>
    <xf numFmtId="1" fontId="12" fillId="11" borderId="30" xfId="0" applyNumberFormat="1" applyFont="1" applyFill="1" applyBorder="1" applyAlignment="1" applyProtection="1">
      <alignment horizontal="center" vertical="center"/>
    </xf>
    <xf numFmtId="1" fontId="12" fillId="11" borderId="50" xfId="0" applyNumberFormat="1" applyFont="1" applyFill="1" applyBorder="1" applyAlignment="1" applyProtection="1">
      <alignment horizontal="center" vertical="center"/>
    </xf>
    <xf numFmtId="1" fontId="12" fillId="11" borderId="33" xfId="0" applyNumberFormat="1" applyFont="1" applyFill="1" applyBorder="1" applyAlignment="1" applyProtection="1">
      <alignment horizontal="center" vertical="center"/>
    </xf>
    <xf numFmtId="3" fontId="12" fillId="10" borderId="33" xfId="0" applyNumberFormat="1" applyFont="1" applyFill="1" applyBorder="1" applyAlignment="1" applyProtection="1">
      <alignment horizontal="center" vertical="center"/>
    </xf>
    <xf numFmtId="0" fontId="6" fillId="0" borderId="0" xfId="0" applyFont="1" applyAlignment="1" applyProtection="1">
      <alignment wrapText="1"/>
      <protection hidden="1"/>
    </xf>
    <xf numFmtId="0" fontId="3" fillId="0" borderId="0" xfId="0" applyFont="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Protection="1"/>
    <xf numFmtId="0" fontId="4" fillId="0" borderId="0" xfId="0" applyFont="1" applyAlignment="1" applyProtection="1">
      <alignment horizontal="center" vertical="center" wrapText="1"/>
    </xf>
    <xf numFmtId="0" fontId="5"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wrapText="1"/>
    </xf>
    <xf numFmtId="0" fontId="4" fillId="2" borderId="29"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9" borderId="28" xfId="0" applyFont="1" applyFill="1" applyBorder="1" applyAlignment="1" applyProtection="1">
      <alignment horizontal="center" vertical="center" wrapText="1"/>
    </xf>
    <xf numFmtId="0" fontId="4" fillId="9" borderId="29" xfId="0" applyFont="1" applyFill="1" applyBorder="1" applyAlignment="1" applyProtection="1">
      <alignment horizontal="center" vertical="center" wrapText="1"/>
    </xf>
    <xf numFmtId="0" fontId="4" fillId="9" borderId="50" xfId="0" applyFont="1" applyFill="1" applyBorder="1" applyAlignment="1" applyProtection="1">
      <alignment horizontal="center" vertical="center" wrapText="1"/>
    </xf>
    <xf numFmtId="0" fontId="4" fillId="9" borderId="25" xfId="0" applyFont="1" applyFill="1" applyBorder="1" applyAlignment="1" applyProtection="1">
      <alignment horizontal="center" vertical="center" wrapText="1"/>
    </xf>
    <xf numFmtId="0" fontId="4" fillId="9" borderId="98" xfId="0" applyFont="1" applyFill="1" applyBorder="1" applyAlignment="1" applyProtection="1">
      <alignment horizontal="center" vertical="center" wrapText="1"/>
    </xf>
    <xf numFmtId="0" fontId="4" fillId="9" borderId="73" xfId="0" applyFont="1" applyFill="1" applyBorder="1" applyAlignment="1" applyProtection="1">
      <alignment horizontal="center" vertical="center" wrapText="1"/>
    </xf>
    <xf numFmtId="0" fontId="4" fillId="9" borderId="83" xfId="0" applyFont="1" applyFill="1" applyBorder="1" applyAlignment="1" applyProtection="1">
      <alignment horizontal="center" vertical="center" wrapText="1"/>
    </xf>
    <xf numFmtId="49" fontId="4" fillId="0" borderId="0" xfId="0" applyNumberFormat="1" applyFont="1" applyAlignment="1" applyProtection="1">
      <alignment horizontal="center" vertical="center" wrapText="1"/>
    </xf>
    <xf numFmtId="49" fontId="4" fillId="9" borderId="73" xfId="0" applyNumberFormat="1" applyFont="1" applyFill="1" applyBorder="1" applyAlignment="1" applyProtection="1">
      <alignment horizontal="center" vertical="center" wrapText="1"/>
    </xf>
    <xf numFmtId="49" fontId="4" fillId="9" borderId="75" xfId="0" applyNumberFormat="1" applyFont="1" applyFill="1" applyBorder="1" applyAlignment="1" applyProtection="1">
      <alignment horizontal="center" vertical="center" wrapText="1"/>
    </xf>
    <xf numFmtId="49" fontId="4" fillId="9" borderId="82" xfId="0" applyNumberFormat="1" applyFont="1" applyFill="1" applyBorder="1" applyAlignment="1" applyProtection="1">
      <alignment horizontal="center" vertical="center" wrapText="1"/>
    </xf>
    <xf numFmtId="0" fontId="6" fillId="0" borderId="0" xfId="0" applyFont="1" applyAlignment="1" applyProtection="1">
      <alignment wrapText="1"/>
    </xf>
    <xf numFmtId="0" fontId="4" fillId="10" borderId="99" xfId="0" applyFont="1" applyFill="1" applyBorder="1" applyAlignment="1" applyProtection="1">
      <alignment horizontal="center" vertical="center" wrapText="1"/>
    </xf>
    <xf numFmtId="0" fontId="4" fillId="10" borderId="57" xfId="0" applyFont="1" applyFill="1" applyBorder="1" applyAlignment="1" applyProtection="1">
      <alignment horizontal="center" vertical="center" wrapText="1"/>
    </xf>
    <xf numFmtId="0" fontId="4" fillId="10" borderId="45" xfId="0" applyFont="1" applyFill="1" applyBorder="1" applyAlignment="1" applyProtection="1">
      <alignment horizontal="center" vertical="center" wrapText="1"/>
    </xf>
    <xf numFmtId="49" fontId="4" fillId="10" borderId="86" xfId="0" applyNumberFormat="1" applyFont="1" applyFill="1" applyBorder="1" applyAlignment="1" applyProtection="1">
      <alignment horizontal="center" vertical="center" wrapText="1"/>
    </xf>
    <xf numFmtId="49" fontId="4" fillId="10" borderId="48" xfId="0" applyNumberFormat="1" applyFont="1" applyFill="1" applyBorder="1" applyAlignment="1" applyProtection="1">
      <alignment horizontal="center" vertical="center" wrapText="1"/>
    </xf>
    <xf numFmtId="49" fontId="4" fillId="10" borderId="47" xfId="0" applyNumberFormat="1" applyFont="1" applyFill="1" applyBorder="1" applyAlignment="1" applyProtection="1">
      <alignment horizontal="center" vertical="center" wrapText="1"/>
    </xf>
    <xf numFmtId="49" fontId="4" fillId="10" borderId="12" xfId="0" applyNumberFormat="1" applyFont="1" applyFill="1" applyBorder="1" applyAlignment="1" applyProtection="1">
      <alignment horizontal="center" vertical="center" wrapText="1"/>
    </xf>
    <xf numFmtId="49" fontId="4" fillId="10" borderId="56" xfId="0" applyNumberFormat="1" applyFont="1" applyFill="1" applyBorder="1" applyAlignment="1" applyProtection="1">
      <alignment horizontal="center" vertical="center" wrapText="1"/>
    </xf>
    <xf numFmtId="0" fontId="4" fillId="10" borderId="24" xfId="0" applyFont="1" applyFill="1" applyBorder="1" applyAlignment="1" applyProtection="1">
      <alignment horizontal="center" vertical="center" wrapText="1"/>
    </xf>
    <xf numFmtId="0" fontId="4" fillId="10" borderId="11" xfId="0" applyFont="1" applyFill="1" applyBorder="1" applyAlignment="1" applyProtection="1">
      <alignment horizontal="center" vertical="center" wrapText="1"/>
    </xf>
    <xf numFmtId="0" fontId="4" fillId="10" borderId="17" xfId="0" applyFont="1" applyFill="1" applyBorder="1" applyAlignment="1" applyProtection="1">
      <alignment horizontal="center" vertical="center" wrapText="1"/>
    </xf>
    <xf numFmtId="49" fontId="4" fillId="10" borderId="61" xfId="0" applyNumberFormat="1" applyFont="1" applyFill="1" applyBorder="1" applyAlignment="1" applyProtection="1">
      <alignment horizontal="center" vertical="center" wrapText="1"/>
    </xf>
    <xf numFmtId="0" fontId="4" fillId="10" borderId="12" xfId="0" applyFont="1" applyFill="1" applyBorder="1" applyAlignment="1" applyProtection="1">
      <alignment horizontal="center" vertical="center" wrapText="1"/>
    </xf>
    <xf numFmtId="0" fontId="4" fillId="10" borderId="46" xfId="0" applyFont="1" applyFill="1" applyBorder="1" applyAlignment="1" applyProtection="1">
      <alignment horizontal="center" vertical="center" wrapText="1"/>
    </xf>
    <xf numFmtId="0" fontId="4" fillId="10" borderId="44"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49" fontId="4" fillId="10" borderId="35" xfId="0" applyNumberFormat="1" applyFont="1" applyFill="1" applyBorder="1" applyAlignment="1" applyProtection="1">
      <alignment horizontal="center" vertical="center" wrapText="1"/>
    </xf>
    <xf numFmtId="49" fontId="4" fillId="10" borderId="41" xfId="0" applyNumberFormat="1" applyFont="1" applyFill="1" applyBorder="1" applyAlignment="1" applyProtection="1">
      <alignment horizontal="center" vertical="center" wrapText="1"/>
    </xf>
    <xf numFmtId="49" fontId="4" fillId="10" borderId="34" xfId="0" applyNumberFormat="1" applyFont="1" applyFill="1" applyBorder="1" applyAlignment="1" applyProtection="1">
      <alignment horizontal="center" vertical="center" wrapText="1"/>
    </xf>
    <xf numFmtId="0" fontId="4" fillId="10" borderId="34" xfId="0" applyFont="1" applyFill="1" applyBorder="1" applyAlignment="1" applyProtection="1">
      <alignment horizontal="center" vertical="center" wrapText="1"/>
    </xf>
    <xf numFmtId="0" fontId="4" fillId="10" borderId="89" xfId="0" applyFont="1" applyFill="1" applyBorder="1" applyAlignment="1" applyProtection="1">
      <alignment horizontal="center" vertical="center" wrapText="1"/>
    </xf>
    <xf numFmtId="49" fontId="4" fillId="10" borderId="4" xfId="0" applyNumberFormat="1" applyFont="1" applyFill="1" applyBorder="1" applyAlignment="1" applyProtection="1">
      <alignment horizontal="center" vertical="center" wrapText="1"/>
    </xf>
    <xf numFmtId="49" fontId="4" fillId="10" borderId="23" xfId="0" applyNumberFormat="1" applyFont="1" applyFill="1" applyBorder="1" applyAlignment="1" applyProtection="1">
      <alignment horizontal="center" vertical="center" wrapText="1"/>
    </xf>
    <xf numFmtId="49" fontId="4" fillId="10" borderId="15" xfId="0" applyNumberFormat="1" applyFont="1" applyFill="1" applyBorder="1" applyAlignment="1" applyProtection="1">
      <alignment horizontal="center" vertical="center" wrapText="1"/>
    </xf>
    <xf numFmtId="49" fontId="4" fillId="10" borderId="24" xfId="0" applyNumberFormat="1" applyFont="1" applyFill="1" applyBorder="1" applyAlignment="1" applyProtection="1">
      <alignment horizontal="center" vertical="center" wrapText="1"/>
    </xf>
    <xf numFmtId="0" fontId="4" fillId="10" borderId="15" xfId="0" applyFont="1" applyFill="1" applyBorder="1" applyAlignment="1" applyProtection="1">
      <alignment horizontal="center" vertical="center" wrapText="1"/>
    </xf>
    <xf numFmtId="0" fontId="4" fillId="10" borderId="18" xfId="0" applyFont="1" applyFill="1" applyBorder="1" applyAlignment="1" applyProtection="1">
      <alignment horizontal="center" vertical="center" wrapText="1"/>
    </xf>
    <xf numFmtId="1" fontId="4" fillId="9" borderId="61" xfId="0" applyNumberFormat="1" applyFont="1" applyFill="1" applyBorder="1" applyAlignment="1" applyProtection="1">
      <alignment horizontal="center" vertical="center"/>
    </xf>
    <xf numFmtId="0" fontId="3" fillId="9" borderId="30" xfId="0" applyFont="1" applyFill="1" applyBorder="1" applyAlignment="1" applyProtection="1">
      <alignment horizontal="center" vertical="center"/>
    </xf>
    <xf numFmtId="0" fontId="0" fillId="0" borderId="0" xfId="0" applyAlignment="1" applyProtection="1">
      <alignment horizontal="center" vertical="center"/>
    </xf>
    <xf numFmtId="3" fontId="0" fillId="9" borderId="61" xfId="0" applyNumberFormat="1" applyFill="1" applyBorder="1" applyAlignment="1" applyProtection="1">
      <alignment horizontal="center" vertical="center"/>
    </xf>
    <xf numFmtId="166" fontId="0" fillId="9" borderId="47" xfId="0" applyNumberFormat="1" applyFill="1" applyBorder="1" applyAlignment="1" applyProtection="1">
      <alignment horizontal="center" vertical="center"/>
    </xf>
    <xf numFmtId="3" fontId="0" fillId="9" borderId="12" xfId="0" applyNumberFormat="1" applyFill="1" applyBorder="1" applyAlignment="1" applyProtection="1">
      <alignment horizontal="center" vertical="center"/>
    </xf>
    <xf numFmtId="164" fontId="2" fillId="9" borderId="25" xfId="0" applyNumberFormat="1" applyFont="1" applyFill="1" applyBorder="1" applyAlignment="1" applyProtection="1">
      <alignment horizontal="center" vertical="center"/>
    </xf>
    <xf numFmtId="164" fontId="2" fillId="6" borderId="25" xfId="0" applyNumberFormat="1" applyFont="1" applyFill="1" applyBorder="1" applyAlignment="1" applyProtection="1">
      <alignment horizontal="center" vertical="center"/>
    </xf>
    <xf numFmtId="0" fontId="3" fillId="9" borderId="55" xfId="0" applyFont="1" applyFill="1" applyBorder="1" applyAlignment="1" applyProtection="1">
      <alignment horizontal="center" vertical="center"/>
    </xf>
    <xf numFmtId="0" fontId="6" fillId="0" borderId="0" xfId="0" applyFont="1" applyProtection="1"/>
    <xf numFmtId="0" fontId="9" fillId="0" borderId="0" xfId="0" applyFont="1" applyProtection="1"/>
    <xf numFmtId="1" fontId="9" fillId="0" borderId="0" xfId="0" applyNumberFormat="1" applyFont="1" applyProtection="1"/>
    <xf numFmtId="164" fontId="9" fillId="0" borderId="0" xfId="0" applyNumberFormat="1" applyFont="1" applyProtection="1"/>
    <xf numFmtId="1" fontId="4" fillId="9" borderId="68" xfId="0" applyNumberFormat="1" applyFont="1" applyFill="1" applyBorder="1" applyAlignment="1" applyProtection="1">
      <alignment horizontal="center" vertical="center"/>
    </xf>
    <xf numFmtId="1" fontId="0" fillId="0" borderId="0" xfId="0" applyNumberFormat="1" applyAlignment="1" applyProtection="1">
      <alignment horizontal="center" vertical="center"/>
    </xf>
    <xf numFmtId="3" fontId="0" fillId="9" borderId="68" xfId="0" applyNumberFormat="1" applyFill="1" applyBorder="1" applyAlignment="1" applyProtection="1">
      <alignment horizontal="center" vertical="center"/>
    </xf>
    <xf numFmtId="166" fontId="0" fillId="9" borderId="36" xfId="0" applyNumberFormat="1" applyFill="1" applyBorder="1" applyAlignment="1" applyProtection="1">
      <alignment horizontal="center" vertical="center"/>
    </xf>
    <xf numFmtId="3" fontId="0" fillId="9" borderId="25" xfId="0" applyNumberFormat="1" applyFill="1" applyBorder="1" applyAlignment="1" applyProtection="1">
      <alignment horizontal="center" vertical="center"/>
    </xf>
    <xf numFmtId="0" fontId="3" fillId="9" borderId="50" xfId="0" applyFont="1" applyFill="1" applyBorder="1" applyAlignment="1" applyProtection="1">
      <alignment horizontal="center" vertical="center"/>
    </xf>
    <xf numFmtId="1" fontId="4" fillId="9" borderId="70" xfId="0" applyNumberFormat="1" applyFont="1" applyFill="1" applyBorder="1" applyAlignment="1" applyProtection="1">
      <alignment horizontal="center" vertical="center"/>
    </xf>
    <xf numFmtId="3" fontId="0" fillId="9" borderId="6" xfId="0" applyNumberFormat="1" applyFill="1" applyBorder="1" applyAlignment="1" applyProtection="1">
      <alignment horizontal="center" vertical="center"/>
    </xf>
    <xf numFmtId="166" fontId="0" fillId="9" borderId="19" xfId="0" applyNumberFormat="1" applyFill="1" applyBorder="1" applyAlignment="1" applyProtection="1">
      <alignment horizontal="center" vertical="center"/>
    </xf>
    <xf numFmtId="3" fontId="0" fillId="9" borderId="19" xfId="0" applyNumberFormat="1" applyFill="1" applyBorder="1" applyAlignment="1" applyProtection="1">
      <alignment horizontal="center" vertical="center"/>
    </xf>
    <xf numFmtId="164" fontId="2" fillId="9" borderId="32" xfId="0" applyNumberFormat="1" applyFont="1" applyFill="1" applyBorder="1" applyAlignment="1" applyProtection="1">
      <alignment horizontal="center" vertical="center"/>
    </xf>
    <xf numFmtId="164" fontId="2" fillId="6" borderId="15" xfId="0" applyNumberFormat="1" applyFont="1" applyFill="1" applyBorder="1" applyAlignment="1" applyProtection="1">
      <alignment horizontal="center" vertical="center"/>
    </xf>
    <xf numFmtId="0" fontId="3" fillId="9" borderId="8" xfId="0" applyFont="1" applyFill="1" applyBorder="1" applyAlignment="1" applyProtection="1">
      <alignment horizontal="center" vertical="center"/>
    </xf>
    <xf numFmtId="1" fontId="4" fillId="9" borderId="53" xfId="0" applyNumberFormat="1" applyFont="1" applyFill="1" applyBorder="1" applyAlignment="1" applyProtection="1">
      <alignment horizontal="center" vertical="center"/>
    </xf>
    <xf numFmtId="3" fontId="0" fillId="9" borderId="53" xfId="0" applyNumberFormat="1" applyFill="1" applyBorder="1" applyAlignment="1" applyProtection="1">
      <alignment horizontal="center" vertical="center"/>
    </xf>
    <xf numFmtId="166" fontId="0" fillId="9" borderId="58" xfId="0" applyNumberFormat="1" applyFill="1" applyBorder="1" applyAlignment="1" applyProtection="1">
      <alignment horizontal="center" vertical="center"/>
    </xf>
    <xf numFmtId="3" fontId="0" fillId="9" borderId="26" xfId="0" applyNumberFormat="1" applyFill="1" applyBorder="1" applyAlignment="1" applyProtection="1">
      <alignment horizontal="center" vertical="center"/>
    </xf>
    <xf numFmtId="164" fontId="2" fillId="9" borderId="12" xfId="0" applyNumberFormat="1" applyFont="1" applyFill="1" applyBorder="1" applyAlignment="1" applyProtection="1">
      <alignment horizontal="center" vertical="center"/>
    </xf>
    <xf numFmtId="164" fontId="2" fillId="6" borderId="26" xfId="0" applyNumberFormat="1" applyFont="1" applyFill="1" applyBorder="1" applyAlignment="1" applyProtection="1">
      <alignment horizontal="center" vertical="center"/>
    </xf>
    <xf numFmtId="0" fontId="3" fillId="0" borderId="2" xfId="0" applyFont="1" applyBorder="1" applyAlignment="1" applyProtection="1">
      <alignment horizontal="center" vertical="center"/>
    </xf>
    <xf numFmtId="1" fontId="4" fillId="9" borderId="80" xfId="0" applyNumberFormat="1" applyFont="1" applyFill="1" applyBorder="1" applyAlignment="1" applyProtection="1">
      <alignment horizontal="center" vertical="center"/>
    </xf>
    <xf numFmtId="3" fontId="0" fillId="9" borderId="80" xfId="0" applyNumberFormat="1" applyFill="1" applyBorder="1" applyAlignment="1" applyProtection="1">
      <alignment horizontal="center" vertical="center"/>
    </xf>
    <xf numFmtId="166" fontId="0" fillId="9" borderId="82" xfId="0" applyNumberFormat="1" applyFill="1" applyBorder="1" applyAlignment="1" applyProtection="1">
      <alignment horizontal="center" vertical="center"/>
    </xf>
    <xf numFmtId="3" fontId="0" fillId="9" borderId="75" xfId="0" applyNumberFormat="1" applyFill="1" applyBorder="1" applyAlignment="1" applyProtection="1">
      <alignment horizontal="center" vertical="center"/>
    </xf>
    <xf numFmtId="164" fontId="2" fillId="9" borderId="75" xfId="0" applyNumberFormat="1" applyFont="1" applyFill="1" applyBorder="1" applyAlignment="1" applyProtection="1">
      <alignment horizontal="center" vertical="center"/>
    </xf>
    <xf numFmtId="164" fontId="2" fillId="6" borderId="75" xfId="0" applyNumberFormat="1" applyFont="1" applyFill="1" applyBorder="1" applyAlignment="1" applyProtection="1">
      <alignment horizontal="center" vertical="center"/>
    </xf>
    <xf numFmtId="0" fontId="3" fillId="9" borderId="83" xfId="0" applyFont="1" applyFill="1" applyBorder="1" applyAlignment="1" applyProtection="1">
      <alignment horizontal="center" vertical="center"/>
    </xf>
    <xf numFmtId="1" fontId="4" fillId="10" borderId="61" xfId="0" applyNumberFormat="1" applyFont="1" applyFill="1" applyBorder="1" applyAlignment="1" applyProtection="1">
      <alignment horizontal="center" vertical="center"/>
    </xf>
    <xf numFmtId="0" fontId="3" fillId="10" borderId="30" xfId="0" applyFont="1" applyFill="1" applyBorder="1" applyAlignment="1" applyProtection="1">
      <alignment horizontal="center" vertical="center"/>
    </xf>
    <xf numFmtId="3" fontId="0" fillId="10" borderId="61" xfId="0" applyNumberFormat="1" applyFill="1" applyBorder="1" applyAlignment="1" applyProtection="1">
      <alignment horizontal="center" vertical="center"/>
    </xf>
    <xf numFmtId="166" fontId="0" fillId="10" borderId="47" xfId="0" applyNumberFormat="1" applyFill="1" applyBorder="1" applyAlignment="1" applyProtection="1">
      <alignment horizontal="center" vertical="center"/>
    </xf>
    <xf numFmtId="3" fontId="0" fillId="10" borderId="12" xfId="0" applyNumberFormat="1" applyFill="1" applyBorder="1" applyAlignment="1" applyProtection="1">
      <alignment horizontal="center" vertical="center"/>
    </xf>
    <xf numFmtId="164" fontId="2" fillId="10" borderId="12" xfId="0" applyNumberFormat="1" applyFont="1" applyFill="1" applyBorder="1" applyAlignment="1" applyProtection="1">
      <alignment horizontal="center" vertical="center"/>
    </xf>
    <xf numFmtId="164" fontId="2" fillId="10" borderId="56" xfId="0" applyNumberFormat="1" applyFont="1" applyFill="1" applyBorder="1" applyAlignment="1" applyProtection="1">
      <alignment horizontal="center" vertical="center"/>
    </xf>
    <xf numFmtId="164" fontId="2" fillId="6" borderId="12" xfId="0" applyNumberFormat="1" applyFont="1" applyFill="1" applyBorder="1" applyAlignment="1" applyProtection="1">
      <alignment horizontal="center" vertical="center"/>
    </xf>
    <xf numFmtId="0" fontId="3" fillId="10" borderId="45" xfId="0" applyFont="1" applyFill="1" applyBorder="1" applyAlignment="1" applyProtection="1">
      <alignment horizontal="center" vertical="center"/>
    </xf>
    <xf numFmtId="1" fontId="4" fillId="10" borderId="70" xfId="0" applyNumberFormat="1" applyFont="1" applyFill="1" applyBorder="1" applyAlignment="1" applyProtection="1">
      <alignment horizontal="center" vertical="center"/>
    </xf>
    <xf numFmtId="3" fontId="0" fillId="10" borderId="31" xfId="0" applyNumberFormat="1" applyFill="1" applyBorder="1" applyAlignment="1" applyProtection="1">
      <alignment horizontal="center" vertical="center"/>
    </xf>
    <xf numFmtId="166" fontId="0" fillId="10" borderId="34" xfId="0" applyNumberFormat="1" applyFill="1" applyBorder="1" applyAlignment="1" applyProtection="1">
      <alignment horizontal="center" vertical="center"/>
    </xf>
    <xf numFmtId="3" fontId="0" fillId="10" borderId="34" xfId="0" applyNumberFormat="1" applyFill="1" applyBorder="1" applyAlignment="1" applyProtection="1">
      <alignment horizontal="center" vertical="center"/>
    </xf>
    <xf numFmtId="164" fontId="2" fillId="10" borderId="32" xfId="0" applyNumberFormat="1" applyFont="1" applyFill="1" applyBorder="1" applyAlignment="1" applyProtection="1">
      <alignment horizontal="center" vertical="center"/>
    </xf>
    <xf numFmtId="164" fontId="2" fillId="10" borderId="60" xfId="0" applyNumberFormat="1" applyFont="1" applyFill="1" applyBorder="1" applyAlignment="1" applyProtection="1">
      <alignment horizontal="center" vertical="center"/>
    </xf>
    <xf numFmtId="0" fontId="3" fillId="10" borderId="5" xfId="0" applyFont="1" applyFill="1" applyBorder="1" applyAlignment="1" applyProtection="1">
      <alignment horizontal="center" vertical="center"/>
    </xf>
    <xf numFmtId="1" fontId="4" fillId="10" borderId="53" xfId="0" applyNumberFormat="1" applyFont="1" applyFill="1" applyBorder="1" applyAlignment="1" applyProtection="1">
      <alignment horizontal="center" vertical="center"/>
    </xf>
    <xf numFmtId="166" fontId="0" fillId="10" borderId="26" xfId="0" applyNumberFormat="1" applyFill="1" applyBorder="1" applyAlignment="1" applyProtection="1">
      <alignment horizontal="center" vertical="center"/>
    </xf>
    <xf numFmtId="3" fontId="0" fillId="10" borderId="26" xfId="0" applyNumberFormat="1" applyFill="1" applyBorder="1" applyAlignment="1" applyProtection="1">
      <alignment horizontal="center" vertical="center"/>
    </xf>
    <xf numFmtId="0" fontId="3" fillId="10" borderId="55" xfId="0" applyFont="1" applyFill="1" applyBorder="1" applyAlignment="1" applyProtection="1">
      <alignment horizontal="center" vertical="center"/>
    </xf>
    <xf numFmtId="1" fontId="4" fillId="10" borderId="68" xfId="0" applyNumberFormat="1" applyFont="1" applyFill="1" applyBorder="1" applyAlignment="1" applyProtection="1">
      <alignment horizontal="center" vertical="center"/>
    </xf>
    <xf numFmtId="166" fontId="0" fillId="10" borderId="25" xfId="0" applyNumberFormat="1" applyFill="1" applyBorder="1" applyAlignment="1" applyProtection="1">
      <alignment horizontal="center" vertical="center"/>
    </xf>
    <xf numFmtId="3" fontId="0" fillId="10" borderId="25" xfId="0" applyNumberFormat="1" applyFill="1" applyBorder="1" applyAlignment="1" applyProtection="1">
      <alignment horizontal="center" vertical="center"/>
    </xf>
    <xf numFmtId="164" fontId="2" fillId="10" borderId="25" xfId="0" applyNumberFormat="1" applyFont="1" applyFill="1" applyBorder="1" applyAlignment="1" applyProtection="1">
      <alignment horizontal="center" vertical="center"/>
    </xf>
    <xf numFmtId="0" fontId="3" fillId="10" borderId="50" xfId="0" applyFont="1" applyFill="1" applyBorder="1" applyAlignment="1" applyProtection="1">
      <alignment horizontal="center" vertical="center"/>
    </xf>
    <xf numFmtId="0" fontId="3" fillId="10" borderId="33" xfId="0" applyFont="1" applyFill="1" applyBorder="1" applyAlignment="1" applyProtection="1">
      <alignment horizontal="center" vertical="center"/>
    </xf>
    <xf numFmtId="166" fontId="0" fillId="10" borderId="32" xfId="0" applyNumberFormat="1" applyFill="1" applyBorder="1" applyAlignment="1" applyProtection="1">
      <alignment horizontal="center" vertical="center"/>
    </xf>
    <xf numFmtId="3" fontId="0" fillId="10" borderId="32" xfId="0" applyNumberFormat="1" applyFill="1" applyBorder="1" applyAlignment="1" applyProtection="1">
      <alignment horizontal="center" vertical="center"/>
    </xf>
    <xf numFmtId="0" fontId="3" fillId="10" borderId="52" xfId="0" applyFont="1" applyFill="1" applyBorder="1" applyAlignment="1" applyProtection="1">
      <alignment horizontal="center" vertical="center"/>
    </xf>
    <xf numFmtId="0" fontId="3" fillId="10" borderId="46" xfId="0" applyFont="1" applyFill="1" applyBorder="1" applyAlignment="1" applyProtection="1">
      <alignment horizontal="center" vertical="center"/>
    </xf>
    <xf numFmtId="3" fontId="0" fillId="10" borderId="6" xfId="0" applyNumberFormat="1" applyFill="1" applyBorder="1" applyAlignment="1" applyProtection="1">
      <alignment horizontal="center" vertical="center"/>
    </xf>
    <xf numFmtId="166" fontId="0" fillId="10" borderId="15" xfId="0" applyNumberFormat="1" applyFill="1" applyBorder="1" applyAlignment="1" applyProtection="1">
      <alignment horizontal="center" vertical="center"/>
    </xf>
    <xf numFmtId="0" fontId="19" fillId="0" borderId="0" xfId="0" applyFont="1" applyProtection="1"/>
    <xf numFmtId="0" fontId="16" fillId="0" borderId="0" xfId="0" applyFont="1" applyAlignment="1" applyProtection="1">
      <alignment wrapText="1"/>
    </xf>
    <xf numFmtId="0" fontId="11" fillId="0" borderId="0" xfId="0" applyFont="1" applyAlignment="1" applyProtection="1">
      <alignment horizontal="center" vertical="center"/>
    </xf>
    <xf numFmtId="165" fontId="12" fillId="0" borderId="0" xfId="0" applyNumberFormat="1" applyFont="1" applyAlignment="1" applyProtection="1">
      <alignment horizontal="center" vertical="center"/>
    </xf>
    <xf numFmtId="3" fontId="12" fillId="0" borderId="0" xfId="0" applyNumberFormat="1" applyFont="1" applyAlignment="1" applyProtection="1">
      <alignment horizontal="center" vertical="center"/>
    </xf>
    <xf numFmtId="49" fontId="18" fillId="0" borderId="0" xfId="0" applyNumberFormat="1" applyFont="1" applyProtection="1"/>
    <xf numFmtId="0" fontId="18" fillId="0" borderId="0" xfId="0" applyFont="1" applyProtection="1"/>
    <xf numFmtId="0" fontId="12" fillId="0" borderId="0" xfId="0" applyFont="1" applyAlignment="1" applyProtection="1">
      <alignment vertical="center"/>
    </xf>
    <xf numFmtId="0" fontId="12" fillId="0" borderId="0" xfId="0" applyFont="1" applyAlignment="1" applyProtection="1">
      <alignment horizontal="center"/>
    </xf>
    <xf numFmtId="0" fontId="12" fillId="0" borderId="0" xfId="0" applyFont="1" applyAlignment="1" applyProtection="1">
      <alignment wrapText="1"/>
      <protection hidden="1"/>
    </xf>
    <xf numFmtId="0" fontId="12" fillId="0" borderId="0" xfId="0" applyFont="1" applyProtection="1">
      <protection hidden="1"/>
    </xf>
    <xf numFmtId="0" fontId="17" fillId="0" borderId="0" xfId="0" applyFont="1" applyProtection="1"/>
    <xf numFmtId="0" fontId="16" fillId="0" borderId="0" xfId="0" applyFont="1" applyAlignment="1" applyProtection="1">
      <alignment wrapText="1"/>
      <protection hidden="1"/>
    </xf>
    <xf numFmtId="0" fontId="12" fillId="0" borderId="0" xfId="0" applyFont="1" applyFill="1" applyBorder="1" applyAlignment="1" applyProtection="1">
      <alignment wrapText="1"/>
    </xf>
    <xf numFmtId="0" fontId="4" fillId="8" borderId="0" xfId="0" applyFont="1" applyFill="1" applyAlignment="1" applyProtection="1">
      <alignment vertical="center" wrapText="1"/>
    </xf>
    <xf numFmtId="0" fontId="4" fillId="5" borderId="5" xfId="0" applyFont="1" applyFill="1" applyBorder="1" applyAlignment="1" applyProtection="1">
      <alignment horizontal="center"/>
    </xf>
    <xf numFmtId="0" fontId="12" fillId="0" borderId="0" xfId="0" applyFont="1" applyFill="1" applyBorder="1" applyProtection="1"/>
    <xf numFmtId="0" fontId="4" fillId="2" borderId="36" xfId="0" applyFont="1" applyFill="1" applyBorder="1" applyAlignment="1" applyProtection="1">
      <alignment horizontal="center" vertical="center" wrapText="1"/>
    </xf>
    <xf numFmtId="0" fontId="4" fillId="9" borderId="74" xfId="0" applyFont="1" applyFill="1" applyBorder="1" applyAlignment="1" applyProtection="1">
      <alignment horizontal="center" vertical="center" wrapText="1"/>
    </xf>
    <xf numFmtId="0" fontId="4" fillId="9" borderId="75" xfId="0" applyFont="1" applyFill="1" applyBorder="1" applyAlignment="1" applyProtection="1">
      <alignment horizontal="center" vertical="center" wrapText="1"/>
    </xf>
    <xf numFmtId="0" fontId="4" fillId="8" borderId="0" xfId="0" applyFont="1" applyFill="1" applyAlignment="1" applyProtection="1">
      <alignment horizontal="center" vertical="center" wrapText="1"/>
    </xf>
    <xf numFmtId="0" fontId="4" fillId="10" borderId="84" xfId="0" applyFont="1" applyFill="1" applyBorder="1" applyAlignment="1" applyProtection="1">
      <alignment horizontal="center" vertical="center" wrapText="1"/>
    </xf>
    <xf numFmtId="0" fontId="4" fillId="10" borderId="0" xfId="0" applyFont="1" applyFill="1" applyBorder="1" applyAlignment="1" applyProtection="1">
      <alignment horizontal="center" vertical="center" wrapText="1"/>
    </xf>
    <xf numFmtId="0" fontId="4" fillId="10" borderId="85" xfId="0"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wrapText="1"/>
    </xf>
    <xf numFmtId="0" fontId="4" fillId="10" borderId="0" xfId="0" applyFont="1" applyFill="1" applyAlignment="1" applyProtection="1">
      <alignment horizontal="center" vertical="center" wrapText="1"/>
    </xf>
    <xf numFmtId="0" fontId="4" fillId="10" borderId="56" xfId="0" applyFont="1" applyFill="1" applyBorder="1" applyAlignment="1" applyProtection="1">
      <alignment horizontal="center" vertical="center" wrapText="1"/>
    </xf>
    <xf numFmtId="49" fontId="4" fillId="2" borderId="31" xfId="0" applyNumberFormat="1"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49" fontId="4" fillId="2" borderId="60" xfId="0" applyNumberFormat="1" applyFont="1" applyFill="1" applyBorder="1" applyAlignment="1" applyProtection="1">
      <alignment horizontal="center" vertical="center" wrapText="1"/>
    </xf>
    <xf numFmtId="0" fontId="0" fillId="9" borderId="53" xfId="0" applyFill="1" applyBorder="1" applyProtection="1"/>
    <xf numFmtId="0" fontId="3" fillId="9" borderId="28" xfId="0" applyFont="1" applyFill="1" applyBorder="1" applyAlignment="1" applyProtection="1">
      <alignment horizontal="center" vertical="center"/>
    </xf>
    <xf numFmtId="0" fontId="3" fillId="9" borderId="66" xfId="0" applyFont="1" applyFill="1" applyBorder="1" applyAlignment="1" applyProtection="1">
      <alignment horizontal="center" vertical="center"/>
    </xf>
    <xf numFmtId="164" fontId="2" fillId="6" borderId="57" xfId="0" applyNumberFormat="1" applyFont="1" applyFill="1" applyBorder="1" applyAlignment="1" applyProtection="1">
      <alignment horizontal="center" vertical="center"/>
    </xf>
    <xf numFmtId="0" fontId="0" fillId="9" borderId="68" xfId="0" applyFill="1" applyBorder="1" applyProtection="1"/>
    <xf numFmtId="0" fontId="3" fillId="9" borderId="67" xfId="0" applyFont="1" applyFill="1" applyBorder="1" applyAlignment="1" applyProtection="1">
      <alignment horizontal="center" vertical="center"/>
    </xf>
    <xf numFmtId="0" fontId="0" fillId="9" borderId="6" xfId="0" applyFill="1" applyBorder="1" applyProtection="1"/>
    <xf numFmtId="0" fontId="3" fillId="9" borderId="18" xfId="0" applyFont="1" applyFill="1" applyBorder="1" applyAlignment="1" applyProtection="1">
      <alignment horizontal="center" vertical="center"/>
    </xf>
    <xf numFmtId="0" fontId="3" fillId="9" borderId="10" xfId="0" applyFont="1" applyFill="1" applyBorder="1" applyAlignment="1" applyProtection="1">
      <alignment horizontal="center" vertical="center"/>
    </xf>
    <xf numFmtId="164" fontId="2" fillId="6" borderId="31" xfId="0" applyNumberFormat="1" applyFont="1" applyFill="1" applyBorder="1" applyAlignment="1" applyProtection="1">
      <alignment horizontal="center" vertical="center"/>
    </xf>
    <xf numFmtId="0" fontId="0" fillId="9" borderId="70" xfId="0" applyFill="1" applyBorder="1" applyProtection="1"/>
    <xf numFmtId="0" fontId="3" fillId="9" borderId="33" xfId="0" applyFont="1" applyFill="1" applyBorder="1" applyAlignment="1" applyProtection="1">
      <alignment horizontal="center" vertical="center"/>
    </xf>
    <xf numFmtId="1" fontId="4" fillId="9" borderId="53" xfId="0" applyNumberFormat="1" applyFont="1" applyFill="1" applyBorder="1" applyAlignment="1" applyProtection="1">
      <alignment vertical="center" wrapText="1"/>
    </xf>
    <xf numFmtId="1" fontId="4" fillId="9" borderId="68" xfId="0" applyNumberFormat="1" applyFont="1" applyFill="1" applyBorder="1" applyAlignment="1" applyProtection="1">
      <alignment vertical="center" wrapText="1"/>
    </xf>
    <xf numFmtId="1" fontId="4" fillId="9" borderId="70" xfId="0" applyNumberFormat="1" applyFont="1" applyFill="1" applyBorder="1" applyAlignment="1" applyProtection="1">
      <alignment vertical="center" wrapText="1"/>
    </xf>
    <xf numFmtId="1" fontId="4" fillId="9" borderId="80" xfId="0" applyNumberFormat="1" applyFont="1" applyFill="1" applyBorder="1" applyAlignment="1" applyProtection="1">
      <alignment vertical="center" wrapText="1"/>
    </xf>
    <xf numFmtId="0" fontId="3" fillId="9" borderId="74" xfId="0" applyFont="1" applyFill="1" applyBorder="1" applyAlignment="1" applyProtection="1">
      <alignment horizontal="center" vertical="center"/>
    </xf>
    <xf numFmtId="0" fontId="3" fillId="9" borderId="97" xfId="0" applyFont="1" applyFill="1" applyBorder="1" applyAlignment="1" applyProtection="1">
      <alignment horizontal="center" vertical="center"/>
    </xf>
    <xf numFmtId="164" fontId="2" fillId="6" borderId="73" xfId="0" applyNumberFormat="1" applyFont="1" applyFill="1" applyBorder="1" applyAlignment="1" applyProtection="1">
      <alignment horizontal="center" vertical="center"/>
    </xf>
    <xf numFmtId="1" fontId="4" fillId="10" borderId="61" xfId="0" applyNumberFormat="1" applyFont="1" applyFill="1" applyBorder="1" applyAlignment="1" applyProtection="1">
      <alignment vertical="center" wrapText="1"/>
    </xf>
    <xf numFmtId="0" fontId="3" fillId="10" borderId="72" xfId="0" applyFont="1" applyFill="1" applyBorder="1" applyAlignment="1" applyProtection="1">
      <alignment horizontal="center" vertical="center"/>
    </xf>
    <xf numFmtId="1" fontId="4" fillId="10" borderId="70" xfId="0" applyNumberFormat="1" applyFont="1" applyFill="1" applyBorder="1" applyAlignment="1" applyProtection="1">
      <alignment vertical="center" wrapText="1"/>
    </xf>
    <xf numFmtId="0" fontId="3" fillId="10" borderId="13" xfId="0" applyFont="1" applyFill="1" applyBorder="1" applyAlignment="1" applyProtection="1">
      <alignment horizontal="center" vertical="center"/>
    </xf>
    <xf numFmtId="1" fontId="4" fillId="10" borderId="53" xfId="0" applyNumberFormat="1" applyFont="1" applyFill="1" applyBorder="1" applyAlignment="1" applyProtection="1">
      <alignment vertical="center" wrapText="1"/>
    </xf>
    <xf numFmtId="0" fontId="3" fillId="10" borderId="28" xfId="0" applyFont="1" applyFill="1" applyBorder="1" applyAlignment="1" applyProtection="1">
      <alignment horizontal="center" vertical="center"/>
    </xf>
    <xf numFmtId="0" fontId="3" fillId="10" borderId="66" xfId="0" applyFont="1" applyFill="1" applyBorder="1" applyAlignment="1" applyProtection="1">
      <alignment horizontal="center" vertical="center"/>
    </xf>
    <xf numFmtId="1" fontId="4" fillId="10" borderId="68" xfId="0" applyNumberFormat="1" applyFont="1" applyFill="1" applyBorder="1" applyAlignment="1" applyProtection="1">
      <alignment vertical="center" wrapText="1"/>
    </xf>
    <xf numFmtId="0" fontId="3" fillId="10" borderId="67" xfId="0" applyFont="1" applyFill="1" applyBorder="1" applyAlignment="1" applyProtection="1">
      <alignment horizontal="center" vertical="center"/>
    </xf>
    <xf numFmtId="0" fontId="3" fillId="10" borderId="71" xfId="0" applyFont="1" applyFill="1" applyBorder="1" applyAlignment="1" applyProtection="1">
      <alignment horizontal="center" vertical="center"/>
    </xf>
    <xf numFmtId="0" fontId="0" fillId="0" borderId="0" xfId="0" applyFill="1" applyBorder="1" applyProtection="1"/>
    <xf numFmtId="3" fontId="0" fillId="0" borderId="0" xfId="0" applyNumberFormat="1" applyProtection="1"/>
    <xf numFmtId="164" fontId="2" fillId="9" borderId="26" xfId="0" applyNumberFormat="1" applyFont="1" applyFill="1" applyBorder="1" applyAlignment="1" applyProtection="1">
      <alignment horizontal="center" vertical="center"/>
    </xf>
    <xf numFmtId="3" fontId="0" fillId="9" borderId="23" xfId="0" applyNumberFormat="1" applyFill="1" applyBorder="1" applyAlignment="1" applyProtection="1">
      <alignment horizontal="center" vertical="center"/>
    </xf>
    <xf numFmtId="3" fontId="0" fillId="9" borderId="82" xfId="0" applyNumberFormat="1" applyFill="1" applyBorder="1" applyAlignment="1" applyProtection="1">
      <alignment horizontal="center" vertical="center"/>
    </xf>
    <xf numFmtId="3" fontId="0" fillId="10" borderId="47" xfId="0" applyNumberFormat="1" applyFill="1" applyBorder="1" applyAlignment="1" applyProtection="1">
      <alignment horizontal="center" vertical="center"/>
    </xf>
    <xf numFmtId="164" fontId="2" fillId="11" borderId="12" xfId="0" applyNumberFormat="1" applyFont="1" applyFill="1" applyBorder="1" applyAlignment="1" applyProtection="1">
      <alignment horizontal="center" vertical="center"/>
    </xf>
    <xf numFmtId="3" fontId="0" fillId="10" borderId="59" xfId="0" applyNumberFormat="1" applyFill="1" applyBorder="1" applyAlignment="1" applyProtection="1">
      <alignment horizontal="center" vertical="center"/>
    </xf>
    <xf numFmtId="166" fontId="0" fillId="10" borderId="36" xfId="0" applyNumberFormat="1" applyFill="1" applyBorder="1" applyAlignment="1" applyProtection="1">
      <alignment horizontal="center" vertical="center"/>
    </xf>
    <xf numFmtId="3" fontId="0" fillId="10" borderId="23" xfId="0" applyNumberFormat="1" applyFill="1" applyBorder="1" applyAlignment="1" applyProtection="1">
      <alignment horizontal="center" vertical="center"/>
    </xf>
    <xf numFmtId="164" fontId="2" fillId="11" borderId="32" xfId="0" applyNumberFormat="1" applyFont="1" applyFill="1" applyBorder="1" applyAlignment="1" applyProtection="1">
      <alignment horizontal="center" vertical="center"/>
    </xf>
    <xf numFmtId="164" fontId="2" fillId="6" borderId="34" xfId="0" applyNumberFormat="1" applyFont="1" applyFill="1" applyBorder="1" applyAlignment="1" applyProtection="1">
      <alignment horizontal="center" vertical="center"/>
    </xf>
    <xf numFmtId="3" fontId="0" fillId="10" borderId="27" xfId="0" applyNumberFormat="1" applyFill="1" applyBorder="1" applyAlignment="1" applyProtection="1">
      <alignment horizontal="center" vertical="center"/>
    </xf>
    <xf numFmtId="3" fontId="0" fillId="10" borderId="29" xfId="0" applyNumberFormat="1" applyFill="1" applyBorder="1" applyAlignment="1" applyProtection="1">
      <alignment horizontal="center" vertical="center"/>
    </xf>
    <xf numFmtId="164" fontId="2" fillId="11" borderId="25" xfId="0" applyNumberFormat="1" applyFont="1" applyFill="1" applyBorder="1" applyAlignment="1" applyProtection="1">
      <alignment horizontal="center" vertical="center"/>
    </xf>
    <xf numFmtId="164" fontId="2" fillId="6" borderId="32" xfId="0" applyNumberFormat="1" applyFont="1" applyFill="1" applyBorder="1" applyAlignment="1" applyProtection="1">
      <alignment horizontal="center" vertical="center"/>
    </xf>
    <xf numFmtId="0" fontId="0" fillId="9" borderId="27" xfId="0" applyFill="1" applyBorder="1" applyAlignment="1" applyProtection="1">
      <alignment horizontal="center" vertical="center"/>
      <protection locked="0"/>
    </xf>
    <xf numFmtId="0" fontId="0" fillId="9" borderId="26" xfId="0" applyFill="1" applyBorder="1" applyAlignment="1" applyProtection="1">
      <alignment horizontal="center" vertical="center"/>
      <protection locked="0"/>
    </xf>
    <xf numFmtId="1" fontId="0" fillId="9" borderId="57" xfId="0" applyNumberFormat="1" applyFill="1" applyBorder="1" applyAlignment="1" applyProtection="1">
      <alignment horizontal="center" vertical="center"/>
      <protection locked="0"/>
    </xf>
    <xf numFmtId="1" fontId="0" fillId="9" borderId="12" xfId="0" applyNumberFormat="1" applyFill="1" applyBorder="1" applyAlignment="1" applyProtection="1">
      <alignment horizontal="center" vertical="center"/>
      <protection locked="0"/>
    </xf>
    <xf numFmtId="0" fontId="0" fillId="9" borderId="57" xfId="0"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44"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1" fontId="0" fillId="9" borderId="75" xfId="0" applyNumberFormat="1" applyFill="1" applyBorder="1" applyAlignment="1" applyProtection="1">
      <alignment horizontal="center" vertical="center"/>
      <protection locked="0"/>
    </xf>
    <xf numFmtId="0" fontId="0" fillId="10" borderId="27" xfId="0" applyFill="1" applyBorder="1" applyAlignment="1" applyProtection="1">
      <alignment horizontal="center" vertical="center"/>
      <protection locked="0"/>
    </xf>
    <xf numFmtId="0" fontId="0" fillId="10" borderId="26" xfId="0" applyFill="1" applyBorder="1" applyAlignment="1" applyProtection="1">
      <alignment horizontal="center" vertical="center"/>
      <protection locked="0"/>
    </xf>
    <xf numFmtId="1" fontId="0" fillId="10" borderId="57" xfId="0" applyNumberFormat="1" applyFill="1" applyBorder="1" applyAlignment="1" applyProtection="1">
      <alignment horizontal="center" vertical="center"/>
      <protection locked="0"/>
    </xf>
    <xf numFmtId="1" fontId="0" fillId="10" borderId="12" xfId="0" applyNumberFormat="1" applyFill="1" applyBorder="1" applyAlignment="1" applyProtection="1">
      <alignment horizontal="center" vertical="center"/>
      <protection locked="0"/>
    </xf>
    <xf numFmtId="1" fontId="0" fillId="9" borderId="76" xfId="0" applyNumberFormat="1" applyFill="1" applyBorder="1" applyAlignment="1" applyProtection="1">
      <alignment horizontal="center" vertical="center"/>
      <protection locked="0"/>
    </xf>
    <xf numFmtId="1" fontId="0" fillId="9" borderId="81" xfId="0" applyNumberFormat="1" applyFill="1" applyBorder="1" applyAlignment="1" applyProtection="1">
      <alignment horizontal="center" vertical="center"/>
      <protection locked="0"/>
    </xf>
    <xf numFmtId="0" fontId="0" fillId="0" borderId="0" xfId="0" applyProtection="1">
      <protection hidden="1"/>
    </xf>
    <xf numFmtId="0" fontId="4" fillId="0" borderId="0" xfId="0" applyFont="1" applyFill="1" applyAlignment="1" applyProtection="1">
      <alignment vertical="center" wrapText="1"/>
      <protection hidden="1"/>
    </xf>
    <xf numFmtId="0" fontId="4"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4" fillId="5" borderId="5" xfId="0" applyFont="1" applyFill="1" applyBorder="1" applyAlignment="1" applyProtection="1">
      <alignment horizontal="center"/>
      <protection hidden="1"/>
    </xf>
    <xf numFmtId="0" fontId="4" fillId="0" borderId="0" xfId="0" applyFont="1" applyAlignment="1" applyProtection="1">
      <alignment horizontal="center"/>
      <protection hidden="1"/>
    </xf>
    <xf numFmtId="0" fontId="0" fillId="0" borderId="0" xfId="0" applyAlignment="1" applyProtection="1">
      <alignment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25" xfId="0" applyFont="1" applyFill="1" applyBorder="1" applyAlignment="1" applyProtection="1">
      <alignment horizontal="center" vertical="center" wrapText="1"/>
      <protection hidden="1"/>
    </xf>
    <xf numFmtId="0" fontId="4" fillId="2" borderId="36" xfId="0" applyFont="1" applyFill="1" applyBorder="1" applyAlignment="1" applyProtection="1">
      <alignment horizontal="center" vertical="center" wrapText="1"/>
      <protection hidden="1"/>
    </xf>
    <xf numFmtId="0" fontId="4" fillId="9" borderId="73" xfId="0" applyFont="1" applyFill="1" applyBorder="1" applyAlignment="1" applyProtection="1">
      <alignment horizontal="center" vertical="center" wrapText="1"/>
      <protection hidden="1"/>
    </xf>
    <xf numFmtId="0" fontId="4" fillId="9" borderId="74" xfId="0" applyFont="1" applyFill="1" applyBorder="1" applyAlignment="1" applyProtection="1">
      <alignment horizontal="center" vertical="center" wrapText="1"/>
      <protection hidden="1"/>
    </xf>
    <xf numFmtId="0" fontId="4" fillId="9" borderId="75" xfId="0" applyFont="1" applyFill="1" applyBorder="1" applyAlignment="1" applyProtection="1">
      <alignment horizontal="center" vertical="center" wrapText="1"/>
      <protection hidden="1"/>
    </xf>
    <xf numFmtId="0" fontId="4" fillId="8" borderId="0" xfId="0" applyFont="1" applyFill="1" applyAlignment="1" applyProtection="1">
      <alignment horizontal="center" vertical="center" wrapText="1"/>
      <protection hidden="1"/>
    </xf>
    <xf numFmtId="0" fontId="4" fillId="10" borderId="57" xfId="0" applyFont="1" applyFill="1" applyBorder="1" applyAlignment="1" applyProtection="1">
      <alignment horizontal="center" vertical="center" wrapText="1"/>
      <protection hidden="1"/>
    </xf>
    <xf numFmtId="0" fontId="4" fillId="10" borderId="46" xfId="0" applyFont="1" applyFill="1" applyBorder="1" applyAlignment="1" applyProtection="1">
      <alignment horizontal="center" vertical="center" wrapText="1"/>
      <protection hidden="1"/>
    </xf>
    <xf numFmtId="0" fontId="4" fillId="10" borderId="84" xfId="0" applyFont="1" applyFill="1" applyBorder="1" applyAlignment="1" applyProtection="1">
      <alignment horizontal="center" vertical="center" wrapText="1"/>
      <protection hidden="1"/>
    </xf>
    <xf numFmtId="0" fontId="4" fillId="10" borderId="0" xfId="0" applyFont="1" applyFill="1" applyBorder="1" applyAlignment="1" applyProtection="1">
      <alignment horizontal="center" vertical="center" wrapText="1"/>
      <protection hidden="1"/>
    </xf>
    <xf numFmtId="0" fontId="4" fillId="10" borderId="11" xfId="0" applyFont="1" applyFill="1" applyBorder="1" applyAlignment="1" applyProtection="1">
      <alignment horizontal="center" vertical="center" wrapText="1"/>
      <protection hidden="1"/>
    </xf>
    <xf numFmtId="0" fontId="4" fillId="10" borderId="85" xfId="0" applyFont="1" applyFill="1" applyBorder="1" applyAlignment="1" applyProtection="1">
      <alignment horizontal="center" vertical="center" wrapText="1"/>
      <protection hidden="1"/>
    </xf>
    <xf numFmtId="0" fontId="4" fillId="10" borderId="17" xfId="0" applyFont="1" applyFill="1" applyBorder="1" applyAlignment="1" applyProtection="1">
      <alignment horizontal="center" vertical="center" wrapText="1"/>
      <protection hidden="1"/>
    </xf>
    <xf numFmtId="0" fontId="4" fillId="10" borderId="4" xfId="0" applyFont="1" applyFill="1" applyBorder="1" applyAlignment="1" applyProtection="1">
      <alignment horizontal="center" vertical="center" wrapText="1"/>
      <protection hidden="1"/>
    </xf>
    <xf numFmtId="0" fontId="4" fillId="10" borderId="56" xfId="0" applyFont="1" applyFill="1" applyBorder="1" applyAlignment="1" applyProtection="1">
      <alignment horizontal="center" vertical="center" wrapText="1"/>
      <protection hidden="1"/>
    </xf>
    <xf numFmtId="0" fontId="4" fillId="10" borderId="12" xfId="0" applyFont="1" applyFill="1" applyBorder="1" applyAlignment="1" applyProtection="1">
      <alignment horizontal="center" vertical="center" wrapText="1"/>
      <protection hidden="1"/>
    </xf>
    <xf numFmtId="0" fontId="0" fillId="9" borderId="53" xfId="0" applyFill="1" applyBorder="1" applyProtection="1">
      <protection hidden="1"/>
    </xf>
    <xf numFmtId="0" fontId="3" fillId="9" borderId="2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1" fontId="0" fillId="9" borderId="69" xfId="0" applyNumberFormat="1" applyFill="1" applyBorder="1" applyAlignment="1" applyProtection="1">
      <alignment horizontal="center"/>
      <protection hidden="1"/>
    </xf>
    <xf numFmtId="1" fontId="0" fillId="9" borderId="26" xfId="0" applyNumberFormat="1" applyFill="1" applyBorder="1" applyAlignment="1" applyProtection="1">
      <alignment horizontal="center"/>
      <protection hidden="1"/>
    </xf>
    <xf numFmtId="1" fontId="0" fillId="9" borderId="54" xfId="0" applyNumberFormat="1" applyFill="1" applyBorder="1" applyAlignment="1" applyProtection="1">
      <alignment horizontal="center"/>
      <protection hidden="1"/>
    </xf>
    <xf numFmtId="0" fontId="0" fillId="0" borderId="0" xfId="0" applyAlignment="1" applyProtection="1">
      <alignment horizontal="center" vertical="center"/>
      <protection hidden="1"/>
    </xf>
    <xf numFmtId="1" fontId="0" fillId="9" borderId="27" xfId="0" applyNumberFormat="1" applyFill="1" applyBorder="1" applyAlignment="1" applyProtection="1">
      <alignment horizontal="center"/>
      <protection hidden="1"/>
    </xf>
    <xf numFmtId="0" fontId="0" fillId="9" borderId="68" xfId="0" applyFill="1" applyBorder="1" applyProtection="1">
      <protection hidden="1"/>
    </xf>
    <xf numFmtId="0" fontId="3" fillId="9" borderId="30" xfId="0" applyFont="1" applyFill="1" applyBorder="1" applyAlignment="1" applyProtection="1">
      <alignment horizontal="center" vertical="center"/>
      <protection hidden="1"/>
    </xf>
    <xf numFmtId="1" fontId="0" fillId="9" borderId="38" xfId="0" applyNumberFormat="1" applyFill="1" applyBorder="1" applyAlignment="1" applyProtection="1">
      <alignment horizontal="center"/>
      <protection hidden="1"/>
    </xf>
    <xf numFmtId="1" fontId="0" fillId="9" borderId="25" xfId="0" applyNumberFormat="1" applyFill="1" applyBorder="1" applyAlignment="1" applyProtection="1">
      <alignment horizontal="center"/>
      <protection hidden="1"/>
    </xf>
    <xf numFmtId="1" fontId="0" fillId="9" borderId="37" xfId="0" applyNumberFormat="1" applyFill="1" applyBorder="1" applyAlignment="1" applyProtection="1">
      <alignment horizontal="center"/>
      <protection hidden="1"/>
    </xf>
    <xf numFmtId="1" fontId="0" fillId="0" borderId="0" xfId="0" applyNumberFormat="1" applyAlignment="1" applyProtection="1">
      <alignment horizontal="center" vertical="center"/>
      <protection hidden="1"/>
    </xf>
    <xf numFmtId="1" fontId="0" fillId="9" borderId="29" xfId="0" applyNumberFormat="1" applyFill="1" applyBorder="1" applyAlignment="1" applyProtection="1">
      <alignment horizontal="center"/>
      <protection hidden="1"/>
    </xf>
    <xf numFmtId="0" fontId="0" fillId="9" borderId="6" xfId="0" applyFill="1" applyBorder="1" applyProtection="1">
      <protection hidden="1"/>
    </xf>
    <xf numFmtId="0" fontId="3" fillId="9" borderId="18" xfId="0" applyFont="1" applyFill="1" applyBorder="1" applyAlignment="1" applyProtection="1">
      <alignment horizontal="center" vertical="center"/>
      <protection hidden="1"/>
    </xf>
    <xf numFmtId="0" fontId="0" fillId="9" borderId="21" xfId="0" applyFill="1" applyBorder="1" applyAlignment="1" applyProtection="1">
      <alignment horizontal="center"/>
      <protection hidden="1"/>
    </xf>
    <xf numFmtId="0" fontId="0" fillId="9" borderId="15" xfId="0" applyFill="1" applyBorder="1" applyAlignment="1" applyProtection="1">
      <alignment horizontal="center"/>
      <protection hidden="1"/>
    </xf>
    <xf numFmtId="0" fontId="0" fillId="9" borderId="7" xfId="0" applyFill="1" applyBorder="1" applyAlignment="1" applyProtection="1">
      <alignment horizontal="center"/>
      <protection hidden="1"/>
    </xf>
    <xf numFmtId="0" fontId="0" fillId="9" borderId="44" xfId="0" applyFill="1" applyBorder="1" applyAlignment="1" applyProtection="1">
      <alignment horizontal="center"/>
      <protection hidden="1"/>
    </xf>
    <xf numFmtId="0" fontId="0" fillId="9" borderId="70" xfId="0" applyFill="1" applyBorder="1" applyProtection="1">
      <protection hidden="1"/>
    </xf>
    <xf numFmtId="0" fontId="3" fillId="9" borderId="33" xfId="0" applyFont="1" applyFill="1" applyBorder="1" applyAlignment="1" applyProtection="1">
      <alignment horizontal="center" vertical="center"/>
      <protection hidden="1"/>
    </xf>
    <xf numFmtId="1" fontId="4" fillId="9" borderId="53" xfId="0" applyNumberFormat="1" applyFont="1" applyFill="1" applyBorder="1" applyAlignment="1" applyProtection="1">
      <alignment vertical="center" wrapText="1"/>
      <protection hidden="1"/>
    </xf>
    <xf numFmtId="1" fontId="4" fillId="9" borderId="68" xfId="0" applyNumberFormat="1" applyFont="1" applyFill="1" applyBorder="1" applyAlignment="1" applyProtection="1">
      <alignment vertical="center" wrapText="1"/>
      <protection hidden="1"/>
    </xf>
    <xf numFmtId="1" fontId="4" fillId="9" borderId="70" xfId="0" applyNumberFormat="1" applyFont="1" applyFill="1" applyBorder="1" applyAlignment="1" applyProtection="1">
      <alignment vertical="center" wrapText="1"/>
      <protection hidden="1"/>
    </xf>
    <xf numFmtId="1" fontId="4" fillId="9" borderId="80" xfId="0" applyNumberFormat="1" applyFont="1" applyFill="1" applyBorder="1" applyAlignment="1" applyProtection="1">
      <alignment vertical="center" wrapText="1"/>
      <protection hidden="1"/>
    </xf>
    <xf numFmtId="0" fontId="3" fillId="9" borderId="74" xfId="0" applyFont="1" applyFill="1" applyBorder="1" applyAlignment="1" applyProtection="1">
      <alignment horizontal="center" vertical="center"/>
      <protection hidden="1"/>
    </xf>
    <xf numFmtId="0" fontId="1" fillId="9" borderId="73" xfId="0" applyFont="1" applyFill="1" applyBorder="1" applyAlignment="1" applyProtection="1">
      <alignment horizontal="center" vertical="center"/>
      <protection hidden="1"/>
    </xf>
    <xf numFmtId="0" fontId="1" fillId="9" borderId="83" xfId="0" applyFont="1" applyFill="1" applyBorder="1" applyAlignment="1" applyProtection="1">
      <alignment horizontal="center" vertical="center"/>
      <protection hidden="1"/>
    </xf>
    <xf numFmtId="1" fontId="0" fillId="9" borderId="76" xfId="0" applyNumberFormat="1" applyFill="1" applyBorder="1" applyAlignment="1" applyProtection="1">
      <alignment horizontal="center"/>
      <protection hidden="1"/>
    </xf>
    <xf numFmtId="1" fontId="0" fillId="9" borderId="75" xfId="0" applyNumberFormat="1" applyFill="1" applyBorder="1" applyAlignment="1" applyProtection="1">
      <alignment horizontal="center"/>
      <protection hidden="1"/>
    </xf>
    <xf numFmtId="1" fontId="0" fillId="9" borderId="73" xfId="0" applyNumberFormat="1" applyFill="1" applyBorder="1" applyAlignment="1" applyProtection="1">
      <alignment horizontal="center"/>
      <protection hidden="1"/>
    </xf>
    <xf numFmtId="1" fontId="4" fillId="10" borderId="61" xfId="0" applyNumberFormat="1" applyFont="1" applyFill="1" applyBorder="1" applyAlignment="1" applyProtection="1">
      <alignment vertical="center" wrapText="1"/>
      <protection hidden="1"/>
    </xf>
    <xf numFmtId="0" fontId="3" fillId="10" borderId="46" xfId="0" applyFont="1" applyFill="1" applyBorder="1" applyAlignment="1" applyProtection="1">
      <alignment horizontal="center" vertical="center"/>
      <protection hidden="1"/>
    </xf>
    <xf numFmtId="0" fontId="1" fillId="10" borderId="57" xfId="0" applyFont="1" applyFill="1" applyBorder="1" applyAlignment="1" applyProtection="1">
      <alignment horizontal="center" vertical="center"/>
      <protection hidden="1"/>
    </xf>
    <xf numFmtId="0" fontId="1" fillId="10" borderId="45" xfId="0" applyFont="1" applyFill="1" applyBorder="1" applyAlignment="1" applyProtection="1">
      <alignment horizontal="center" vertical="center"/>
      <protection hidden="1"/>
    </xf>
    <xf numFmtId="0" fontId="0" fillId="10" borderId="12" xfId="0" applyFill="1" applyBorder="1" applyAlignment="1" applyProtection="1">
      <alignment horizontal="center"/>
      <protection hidden="1"/>
    </xf>
    <xf numFmtId="0" fontId="0" fillId="10" borderId="46" xfId="0" applyFill="1" applyBorder="1" applyAlignment="1" applyProtection="1">
      <alignment horizontal="center"/>
      <protection hidden="1"/>
    </xf>
    <xf numFmtId="0" fontId="0" fillId="10" borderId="57" xfId="0" applyFill="1" applyBorder="1" applyAlignment="1" applyProtection="1">
      <alignment horizontal="center"/>
      <protection hidden="1"/>
    </xf>
    <xf numFmtId="1" fontId="4" fillId="10" borderId="70" xfId="0" applyNumberFormat="1" applyFont="1" applyFill="1" applyBorder="1" applyAlignment="1" applyProtection="1">
      <alignment vertical="center" wrapText="1"/>
      <protection hidden="1"/>
    </xf>
    <xf numFmtId="0" fontId="3" fillId="10" borderId="33" xfId="0" applyFont="1" applyFill="1" applyBorder="1" applyAlignment="1" applyProtection="1">
      <alignment horizontal="center" vertical="center"/>
      <protection hidden="1"/>
    </xf>
    <xf numFmtId="0" fontId="1" fillId="10" borderId="31" xfId="0" applyFont="1" applyFill="1" applyBorder="1" applyAlignment="1" applyProtection="1">
      <alignment horizontal="center" vertical="center"/>
      <protection hidden="1"/>
    </xf>
    <xf numFmtId="0" fontId="1" fillId="10" borderId="52" xfId="0" applyFont="1" applyFill="1" applyBorder="1" applyAlignment="1" applyProtection="1">
      <alignment horizontal="center" vertical="center"/>
      <protection hidden="1"/>
    </xf>
    <xf numFmtId="0" fontId="0" fillId="10" borderId="15" xfId="0" applyFill="1" applyBorder="1" applyAlignment="1" applyProtection="1">
      <alignment horizontal="center"/>
      <protection hidden="1"/>
    </xf>
    <xf numFmtId="0" fontId="0" fillId="10" borderId="18" xfId="0" applyFill="1" applyBorder="1" applyAlignment="1" applyProtection="1">
      <alignment horizontal="center"/>
      <protection hidden="1"/>
    </xf>
    <xf numFmtId="1" fontId="4" fillId="10" borderId="53" xfId="0" applyNumberFormat="1" applyFont="1" applyFill="1" applyBorder="1" applyAlignment="1" applyProtection="1">
      <alignment vertical="center" wrapText="1"/>
      <protection hidden="1"/>
    </xf>
    <xf numFmtId="0" fontId="3" fillId="10" borderId="28" xfId="0" applyFont="1" applyFill="1" applyBorder="1" applyAlignment="1" applyProtection="1">
      <alignment horizontal="center" vertical="center"/>
      <protection hidden="1"/>
    </xf>
    <xf numFmtId="0" fontId="1" fillId="10" borderId="27" xfId="0" applyFont="1" applyFill="1" applyBorder="1" applyAlignment="1" applyProtection="1">
      <alignment horizontal="center" vertical="center"/>
      <protection hidden="1"/>
    </xf>
    <xf numFmtId="0" fontId="1" fillId="10" borderId="55" xfId="0" applyFont="1" applyFill="1" applyBorder="1" applyAlignment="1" applyProtection="1">
      <alignment horizontal="center" vertical="center"/>
      <protection hidden="1"/>
    </xf>
    <xf numFmtId="1" fontId="4" fillId="10" borderId="68" xfId="0" applyNumberFormat="1" applyFont="1" applyFill="1" applyBorder="1" applyAlignment="1" applyProtection="1">
      <alignment vertical="center" wrapText="1"/>
      <protection hidden="1"/>
    </xf>
    <xf numFmtId="0" fontId="3" fillId="10" borderId="30" xfId="0" applyFont="1" applyFill="1" applyBorder="1" applyAlignment="1" applyProtection="1">
      <alignment horizontal="center" vertical="center"/>
      <protection hidden="1"/>
    </xf>
    <xf numFmtId="0" fontId="1" fillId="10" borderId="29" xfId="0" applyFont="1" applyFill="1" applyBorder="1" applyAlignment="1" applyProtection="1">
      <alignment horizontal="center" vertical="center"/>
      <protection hidden="1"/>
    </xf>
    <xf numFmtId="0" fontId="1" fillId="10" borderId="50" xfId="0" applyFont="1" applyFill="1" applyBorder="1" applyAlignment="1" applyProtection="1">
      <alignment horizontal="center" vertical="center"/>
      <protection hidden="1"/>
    </xf>
    <xf numFmtId="0" fontId="0" fillId="10" borderId="25" xfId="0" applyFill="1" applyBorder="1" applyAlignment="1" applyProtection="1">
      <alignment horizontal="center"/>
      <protection hidden="1"/>
    </xf>
    <xf numFmtId="0" fontId="0" fillId="10" borderId="30" xfId="0" applyFill="1" applyBorder="1" applyAlignment="1" applyProtection="1">
      <alignment horizontal="center"/>
      <protection hidden="1"/>
    </xf>
    <xf numFmtId="0" fontId="3" fillId="0" borderId="0" xfId="0" applyFont="1" applyFill="1" applyBorder="1" applyAlignment="1" applyProtection="1">
      <alignment horizontal="center" vertical="center"/>
      <protection hidden="1"/>
    </xf>
    <xf numFmtId="0" fontId="0" fillId="0" borderId="0" xfId="0" applyFill="1" applyBorder="1" applyProtection="1">
      <protection hidden="1"/>
    </xf>
    <xf numFmtId="0" fontId="0" fillId="10" borderId="56" xfId="0" applyFill="1" applyBorder="1" applyAlignment="1" applyProtection="1">
      <alignment horizontal="center"/>
      <protection hidden="1"/>
    </xf>
    <xf numFmtId="0" fontId="0" fillId="10" borderId="38" xfId="0" applyFill="1" applyBorder="1" applyAlignment="1" applyProtection="1">
      <alignment horizontal="center"/>
      <protection hidden="1"/>
    </xf>
    <xf numFmtId="0" fontId="0" fillId="10" borderId="21" xfId="0" applyFill="1" applyBorder="1" applyAlignment="1" applyProtection="1">
      <alignment horizontal="center"/>
      <protection hidden="1"/>
    </xf>
    <xf numFmtId="0" fontId="0" fillId="10" borderId="44" xfId="0" applyFill="1" applyBorder="1" applyAlignment="1" applyProtection="1">
      <alignment horizontal="center"/>
      <protection hidden="1"/>
    </xf>
    <xf numFmtId="0" fontId="0" fillId="0" borderId="0" xfId="0" applyAlignment="1" applyProtection="1">
      <alignment horizontal="center"/>
      <protection hidden="1"/>
    </xf>
    <xf numFmtId="3" fontId="0" fillId="0" borderId="0" xfId="0" applyNumberFormat="1" applyProtection="1">
      <protection hidden="1"/>
    </xf>
    <xf numFmtId="0" fontId="4" fillId="8" borderId="0" xfId="0" applyFont="1" applyFill="1" applyAlignment="1" applyProtection="1">
      <alignment vertical="center" wrapText="1"/>
      <protection hidden="1"/>
    </xf>
    <xf numFmtId="0" fontId="0" fillId="10" borderId="12" xfId="0" applyFill="1" applyBorder="1" applyProtection="1">
      <protection hidden="1"/>
    </xf>
    <xf numFmtId="0" fontId="4" fillId="2" borderId="38" xfId="0" applyFont="1" applyFill="1" applyBorder="1" applyAlignment="1" applyProtection="1">
      <alignment horizontal="center" vertical="center" wrapText="1"/>
      <protection hidden="1"/>
    </xf>
    <xf numFmtId="0" fontId="4" fillId="9" borderId="28" xfId="0" applyFont="1" applyFill="1" applyBorder="1" applyAlignment="1" applyProtection="1">
      <alignment horizontal="center" vertical="center" wrapText="1"/>
      <protection hidden="1"/>
    </xf>
    <xf numFmtId="0" fontId="4" fillId="9" borderId="29" xfId="0" applyFont="1" applyFill="1" applyBorder="1" applyAlignment="1" applyProtection="1">
      <alignment horizontal="center" vertical="center" wrapText="1"/>
      <protection hidden="1"/>
    </xf>
    <xf numFmtId="0" fontId="4" fillId="9" borderId="50" xfId="0" applyFont="1" applyFill="1" applyBorder="1" applyAlignment="1" applyProtection="1">
      <alignment horizontal="center" vertical="center" wrapText="1"/>
      <protection hidden="1"/>
    </xf>
    <xf numFmtId="0" fontId="4" fillId="9" borderId="25" xfId="0" applyFont="1" applyFill="1" applyBorder="1" applyAlignment="1" applyProtection="1">
      <alignment horizontal="center" vertical="center" wrapText="1"/>
      <protection hidden="1"/>
    </xf>
    <xf numFmtId="0" fontId="4" fillId="9" borderId="98" xfId="0" applyFont="1" applyFill="1" applyBorder="1" applyAlignment="1" applyProtection="1">
      <alignment horizontal="center" vertical="center" wrapText="1"/>
      <protection hidden="1"/>
    </xf>
    <xf numFmtId="0" fontId="4" fillId="9" borderId="83" xfId="0" applyFont="1" applyFill="1" applyBorder="1" applyAlignment="1" applyProtection="1">
      <alignment horizontal="center" vertical="center" wrapText="1"/>
      <protection hidden="1"/>
    </xf>
    <xf numFmtId="49" fontId="4" fillId="0" borderId="0" xfId="0" applyNumberFormat="1" applyFont="1" applyAlignment="1" applyProtection="1">
      <alignment horizontal="center" vertical="center" wrapText="1"/>
      <protection hidden="1"/>
    </xf>
    <xf numFmtId="49" fontId="4" fillId="9" borderId="73" xfId="0" applyNumberFormat="1" applyFont="1" applyFill="1" applyBorder="1" applyAlignment="1" applyProtection="1">
      <alignment horizontal="center" vertical="center" wrapText="1"/>
      <protection hidden="1"/>
    </xf>
    <xf numFmtId="49" fontId="4" fillId="9" borderId="75" xfId="0" applyNumberFormat="1" applyFont="1" applyFill="1" applyBorder="1" applyAlignment="1" applyProtection="1">
      <alignment horizontal="center" vertical="center" wrapText="1"/>
      <protection hidden="1"/>
    </xf>
    <xf numFmtId="49" fontId="4" fillId="9" borderId="82" xfId="0" applyNumberFormat="1" applyFont="1" applyFill="1" applyBorder="1" applyAlignment="1" applyProtection="1">
      <alignment horizontal="center" vertical="center" wrapText="1"/>
      <protection hidden="1"/>
    </xf>
    <xf numFmtId="0" fontId="4" fillId="10" borderId="99" xfId="0" applyFont="1" applyFill="1" applyBorder="1" applyAlignment="1" applyProtection="1">
      <alignment horizontal="center" vertical="center" wrapText="1"/>
      <protection hidden="1"/>
    </xf>
    <xf numFmtId="0" fontId="4" fillId="10" borderId="45" xfId="0" applyFont="1" applyFill="1" applyBorder="1" applyAlignment="1" applyProtection="1">
      <alignment horizontal="center" vertical="center" wrapText="1"/>
      <protection hidden="1"/>
    </xf>
    <xf numFmtId="49" fontId="4" fillId="10" borderId="86" xfId="0" applyNumberFormat="1" applyFont="1" applyFill="1" applyBorder="1" applyAlignment="1" applyProtection="1">
      <alignment horizontal="center" vertical="center" wrapText="1"/>
      <protection hidden="1"/>
    </xf>
    <xf numFmtId="49" fontId="4" fillId="10" borderId="48" xfId="0" applyNumberFormat="1" applyFont="1" applyFill="1" applyBorder="1" applyAlignment="1" applyProtection="1">
      <alignment horizontal="center" vertical="center" wrapText="1"/>
      <protection hidden="1"/>
    </xf>
    <xf numFmtId="49" fontId="4" fillId="10" borderId="47" xfId="0" applyNumberFormat="1" applyFont="1" applyFill="1" applyBorder="1" applyAlignment="1" applyProtection="1">
      <alignment horizontal="center" vertical="center" wrapText="1"/>
      <protection hidden="1"/>
    </xf>
    <xf numFmtId="49" fontId="4" fillId="10" borderId="12" xfId="0" applyNumberFormat="1" applyFont="1" applyFill="1" applyBorder="1" applyAlignment="1" applyProtection="1">
      <alignment horizontal="center" vertical="center" wrapText="1"/>
      <protection hidden="1"/>
    </xf>
    <xf numFmtId="49" fontId="4" fillId="10" borderId="56" xfId="0" applyNumberFormat="1" applyFont="1" applyFill="1" applyBorder="1" applyAlignment="1" applyProtection="1">
      <alignment horizontal="center" vertical="center" wrapText="1"/>
      <protection hidden="1"/>
    </xf>
    <xf numFmtId="0" fontId="4" fillId="10" borderId="24" xfId="0" applyFont="1" applyFill="1" applyBorder="1" applyAlignment="1" applyProtection="1">
      <alignment horizontal="center" vertical="center" wrapText="1"/>
      <protection hidden="1"/>
    </xf>
    <xf numFmtId="49" fontId="4" fillId="10" borderId="61" xfId="0" applyNumberFormat="1" applyFont="1" applyFill="1" applyBorder="1" applyAlignment="1" applyProtection="1">
      <alignment horizontal="center" vertical="center" wrapText="1"/>
      <protection hidden="1"/>
    </xf>
    <xf numFmtId="0" fontId="4" fillId="10" borderId="44" xfId="0" applyFont="1" applyFill="1" applyBorder="1" applyAlignment="1" applyProtection="1">
      <alignment horizontal="center" vertical="center" wrapText="1"/>
      <protection hidden="1"/>
    </xf>
    <xf numFmtId="0" fontId="4" fillId="10" borderId="8" xfId="0" applyFont="1" applyFill="1" applyBorder="1" applyAlignment="1" applyProtection="1">
      <alignment horizontal="center" vertical="center" wrapText="1"/>
      <protection hidden="1"/>
    </xf>
    <xf numFmtId="49" fontId="4" fillId="10" borderId="35" xfId="0" applyNumberFormat="1" applyFont="1" applyFill="1" applyBorder="1" applyAlignment="1" applyProtection="1">
      <alignment horizontal="center" vertical="center" wrapText="1"/>
      <protection hidden="1"/>
    </xf>
    <xf numFmtId="49" fontId="4" fillId="10" borderId="41" xfId="0" applyNumberFormat="1" applyFont="1" applyFill="1" applyBorder="1" applyAlignment="1" applyProtection="1">
      <alignment horizontal="center" vertical="center" wrapText="1"/>
      <protection hidden="1"/>
    </xf>
    <xf numFmtId="49" fontId="4" fillId="10" borderId="34" xfId="0" applyNumberFormat="1" applyFont="1" applyFill="1" applyBorder="1" applyAlignment="1" applyProtection="1">
      <alignment horizontal="center" vertical="center" wrapText="1"/>
      <protection hidden="1"/>
    </xf>
    <xf numFmtId="0" fontId="4" fillId="10" borderId="34" xfId="0" applyFont="1" applyFill="1" applyBorder="1" applyAlignment="1" applyProtection="1">
      <alignment horizontal="center" vertical="center" wrapText="1"/>
      <protection hidden="1"/>
    </xf>
    <xf numFmtId="0" fontId="4" fillId="10" borderId="89" xfId="0" applyFont="1" applyFill="1" applyBorder="1" applyAlignment="1" applyProtection="1">
      <alignment horizontal="center" vertical="center" wrapText="1"/>
      <protection hidden="1"/>
    </xf>
    <xf numFmtId="49" fontId="4" fillId="10" borderId="4" xfId="0" applyNumberFormat="1" applyFont="1" applyFill="1" applyBorder="1" applyAlignment="1" applyProtection="1">
      <alignment horizontal="center" vertical="center" wrapText="1"/>
      <protection hidden="1"/>
    </xf>
    <xf numFmtId="49" fontId="4" fillId="10" borderId="23" xfId="0" applyNumberFormat="1" applyFont="1" applyFill="1" applyBorder="1" applyAlignment="1" applyProtection="1">
      <alignment horizontal="center" vertical="center" wrapText="1"/>
      <protection hidden="1"/>
    </xf>
    <xf numFmtId="49" fontId="4" fillId="10" borderId="15" xfId="0" applyNumberFormat="1" applyFont="1" applyFill="1" applyBorder="1" applyAlignment="1" applyProtection="1">
      <alignment horizontal="center" vertical="center" wrapText="1"/>
      <protection hidden="1"/>
    </xf>
    <xf numFmtId="49" fontId="4" fillId="10" borderId="24" xfId="0" applyNumberFormat="1" applyFont="1" applyFill="1" applyBorder="1" applyAlignment="1" applyProtection="1">
      <alignment horizontal="center" vertical="center" wrapText="1"/>
      <protection hidden="1"/>
    </xf>
    <xf numFmtId="0" fontId="4" fillId="10" borderId="15" xfId="0" applyFont="1" applyFill="1" applyBorder="1" applyAlignment="1" applyProtection="1">
      <alignment horizontal="center" vertical="center" wrapText="1"/>
      <protection hidden="1"/>
    </xf>
    <xf numFmtId="0" fontId="4" fillId="10" borderId="18" xfId="0" applyFont="1" applyFill="1" applyBorder="1" applyAlignment="1" applyProtection="1">
      <alignment horizontal="center" vertical="center" wrapText="1"/>
      <protection hidden="1"/>
    </xf>
    <xf numFmtId="1" fontId="4" fillId="9" borderId="61" xfId="0" applyNumberFormat="1" applyFont="1" applyFill="1" applyBorder="1" applyAlignment="1" applyProtection="1">
      <alignment horizontal="center" vertical="center"/>
      <protection hidden="1"/>
    </xf>
    <xf numFmtId="1" fontId="0" fillId="9" borderId="56" xfId="0" applyNumberFormat="1" applyFill="1" applyBorder="1" applyAlignment="1" applyProtection="1">
      <alignment horizontal="center"/>
      <protection hidden="1"/>
    </xf>
    <xf numFmtId="1" fontId="4" fillId="9" borderId="68" xfId="0" applyNumberFormat="1" applyFont="1" applyFill="1" applyBorder="1" applyAlignment="1" applyProtection="1">
      <alignment horizontal="center" vertical="center"/>
      <protection hidden="1"/>
    </xf>
    <xf numFmtId="1" fontId="4" fillId="9" borderId="70" xfId="0" applyNumberFormat="1" applyFont="1" applyFill="1" applyBorder="1" applyAlignment="1" applyProtection="1">
      <alignment horizontal="center" vertical="center"/>
      <protection hidden="1"/>
    </xf>
    <xf numFmtId="1" fontId="4" fillId="9" borderId="53"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1" fontId="4" fillId="9" borderId="80" xfId="0" applyNumberFormat="1" applyFont="1" applyFill="1" applyBorder="1" applyAlignment="1" applyProtection="1">
      <alignment horizontal="center" vertical="center"/>
      <protection hidden="1"/>
    </xf>
    <xf numFmtId="1" fontId="4" fillId="10" borderId="61" xfId="0" applyNumberFormat="1" applyFont="1" applyFill="1" applyBorder="1" applyAlignment="1" applyProtection="1">
      <alignment horizontal="center" vertical="center"/>
      <protection hidden="1"/>
    </xf>
    <xf numFmtId="1" fontId="4" fillId="10" borderId="70" xfId="0" applyNumberFormat="1" applyFont="1" applyFill="1" applyBorder="1" applyAlignment="1" applyProtection="1">
      <alignment horizontal="center" vertical="center"/>
      <protection hidden="1"/>
    </xf>
    <xf numFmtId="1" fontId="4" fillId="10" borderId="53" xfId="0" applyNumberFormat="1" applyFont="1" applyFill="1" applyBorder="1" applyAlignment="1" applyProtection="1">
      <alignment horizontal="center" vertical="center"/>
      <protection hidden="1"/>
    </xf>
    <xf numFmtId="1" fontId="4" fillId="10" borderId="68" xfId="0" applyNumberFormat="1" applyFont="1" applyFill="1" applyBorder="1" applyAlignment="1" applyProtection="1">
      <alignment horizontal="center" vertical="center"/>
      <protection hidden="1"/>
    </xf>
    <xf numFmtId="0" fontId="23" fillId="0" borderId="0" xfId="0" applyFont="1"/>
    <xf numFmtId="1" fontId="0" fillId="9" borderId="32" xfId="0" applyNumberFormat="1" applyFill="1" applyBorder="1" applyAlignment="1" applyProtection="1">
      <alignment horizontal="center"/>
      <protection hidden="1"/>
    </xf>
    <xf numFmtId="1" fontId="0" fillId="9" borderId="60" xfId="0" applyNumberFormat="1" applyFill="1" applyBorder="1" applyAlignment="1" applyProtection="1">
      <alignment horizontal="center"/>
      <protection hidden="1"/>
    </xf>
    <xf numFmtId="0" fontId="0" fillId="10" borderId="32" xfId="0" applyFill="1" applyBorder="1" applyProtection="1">
      <protection hidden="1"/>
    </xf>
    <xf numFmtId="0" fontId="0" fillId="10" borderId="46" xfId="0" applyFill="1" applyBorder="1" applyProtection="1">
      <protection hidden="1"/>
    </xf>
    <xf numFmtId="0" fontId="0" fillId="10" borderId="33" xfId="0" applyFill="1" applyBorder="1" applyProtection="1">
      <protection hidden="1"/>
    </xf>
    <xf numFmtId="0" fontId="0" fillId="10" borderId="15" xfId="0" applyFill="1" applyBorder="1" applyProtection="1">
      <protection hidden="1"/>
    </xf>
    <xf numFmtId="0" fontId="0" fillId="10" borderId="18" xfId="0" applyFill="1" applyBorder="1" applyProtection="1">
      <protection hidden="1"/>
    </xf>
    <xf numFmtId="0" fontId="0" fillId="9" borderId="25" xfId="0" applyFill="1" applyBorder="1" applyAlignment="1" applyProtection="1">
      <alignment horizontal="center" vertical="center"/>
      <protection hidden="1"/>
    </xf>
    <xf numFmtId="0" fontId="0" fillId="9" borderId="36" xfId="0" applyFill="1" applyBorder="1" applyAlignment="1" applyProtection="1">
      <alignment horizontal="center" vertical="center"/>
      <protection hidden="1"/>
    </xf>
    <xf numFmtId="0" fontId="0" fillId="10" borderId="25" xfId="0" applyFill="1" applyBorder="1" applyAlignment="1" applyProtection="1">
      <alignment horizontal="center" vertical="center"/>
      <protection hidden="1"/>
    </xf>
    <xf numFmtId="0" fontId="0" fillId="9" borderId="12" xfId="0" applyFill="1" applyBorder="1" applyAlignment="1" applyProtection="1">
      <alignment horizontal="center" vertical="center"/>
      <protection hidden="1"/>
    </xf>
    <xf numFmtId="0" fontId="0" fillId="9" borderId="32" xfId="0" applyFill="1" applyBorder="1" applyAlignment="1" applyProtection="1">
      <alignment horizontal="center" vertical="center"/>
      <protection hidden="1"/>
    </xf>
    <xf numFmtId="49" fontId="4" fillId="10" borderId="70" xfId="0" applyNumberFormat="1" applyFont="1" applyFill="1" applyBorder="1" applyAlignment="1" applyProtection="1">
      <alignment horizontal="center" vertical="center" wrapText="1"/>
      <protection hidden="1"/>
    </xf>
    <xf numFmtId="49" fontId="4" fillId="10" borderId="32" xfId="0" applyNumberFormat="1" applyFont="1" applyFill="1" applyBorder="1" applyAlignment="1" applyProtection="1">
      <alignment horizontal="center" vertical="center" wrapText="1"/>
      <protection hidden="1"/>
    </xf>
    <xf numFmtId="0" fontId="0" fillId="9" borderId="47" xfId="0" applyFill="1" applyBorder="1" applyAlignment="1" applyProtection="1">
      <alignment horizontal="center" vertical="center"/>
      <protection hidden="1"/>
    </xf>
    <xf numFmtId="0" fontId="0" fillId="9" borderId="65" xfId="0" applyFill="1" applyBorder="1" applyAlignment="1" applyProtection="1">
      <alignment horizontal="center" vertical="center"/>
      <protection hidden="1"/>
    </xf>
    <xf numFmtId="0" fontId="0" fillId="10" borderId="12" xfId="0" applyFill="1" applyBorder="1" applyAlignment="1" applyProtection="1">
      <alignment horizontal="center" vertical="center"/>
      <protection hidden="1"/>
    </xf>
    <xf numFmtId="0" fontId="0" fillId="10" borderId="32" xfId="0" applyFill="1" applyBorder="1" applyAlignment="1" applyProtection="1">
      <alignment horizontal="center" vertical="center"/>
      <protection hidden="1"/>
    </xf>
    <xf numFmtId="0" fontId="0" fillId="10" borderId="25" xfId="0" applyFill="1" applyBorder="1" applyProtection="1">
      <protection hidden="1"/>
    </xf>
    <xf numFmtId="0" fontId="0" fillId="9" borderId="75" xfId="0" applyFill="1" applyBorder="1" applyAlignment="1" applyProtection="1">
      <alignment horizontal="center" vertical="center"/>
      <protection hidden="1"/>
    </xf>
    <xf numFmtId="0" fontId="0" fillId="9" borderId="82" xfId="0" applyFill="1" applyBorder="1" applyAlignment="1" applyProtection="1">
      <alignment horizontal="center" vertical="center"/>
      <protection hidden="1"/>
    </xf>
    <xf numFmtId="0" fontId="0" fillId="9" borderId="57" xfId="0" applyFill="1" applyBorder="1" applyAlignment="1" applyProtection="1">
      <alignment horizontal="center" vertical="center"/>
      <protection hidden="1"/>
    </xf>
    <xf numFmtId="0" fontId="0" fillId="9" borderId="29" xfId="0" applyFill="1" applyBorder="1" applyAlignment="1" applyProtection="1">
      <alignment horizontal="center" vertical="center"/>
      <protection hidden="1"/>
    </xf>
    <xf numFmtId="0" fontId="0" fillId="9" borderId="31" xfId="0" applyFill="1" applyBorder="1" applyAlignment="1" applyProtection="1">
      <alignment horizontal="center" vertical="center"/>
      <protection hidden="1"/>
    </xf>
    <xf numFmtId="0" fontId="0" fillId="9" borderId="73" xfId="0" applyFill="1" applyBorder="1" applyAlignment="1" applyProtection="1">
      <alignment horizontal="center" vertical="center"/>
      <protection hidden="1"/>
    </xf>
    <xf numFmtId="0" fontId="0" fillId="10" borderId="57" xfId="0" applyFill="1" applyBorder="1" applyAlignment="1" applyProtection="1">
      <alignment horizontal="center" vertical="center"/>
      <protection hidden="1"/>
    </xf>
    <xf numFmtId="0" fontId="0" fillId="10" borderId="31" xfId="0" applyFill="1" applyBorder="1" applyAlignment="1" applyProtection="1">
      <alignment horizontal="center" vertical="center"/>
      <protection hidden="1"/>
    </xf>
    <xf numFmtId="0" fontId="0" fillId="10" borderId="29" xfId="0" applyFill="1" applyBorder="1" applyAlignment="1" applyProtection="1">
      <alignment horizontal="center" vertical="center"/>
      <protection hidden="1"/>
    </xf>
    <xf numFmtId="0" fontId="0" fillId="10" borderId="30" xfId="0" applyFill="1" applyBorder="1" applyProtection="1">
      <protection hidden="1"/>
    </xf>
    <xf numFmtId="0" fontId="0" fillId="9" borderId="57" xfId="0" applyFill="1" applyBorder="1" applyAlignment="1" applyProtection="1">
      <alignment horizontal="center"/>
      <protection hidden="1"/>
    </xf>
    <xf numFmtId="0" fontId="0" fillId="9" borderId="25" xfId="0" applyFill="1" applyBorder="1" applyAlignment="1" applyProtection="1">
      <alignment horizontal="center"/>
      <protection hidden="1"/>
    </xf>
    <xf numFmtId="0" fontId="0" fillId="9" borderId="12" xfId="0" applyFill="1" applyBorder="1" applyAlignment="1" applyProtection="1">
      <alignment horizontal="center"/>
      <protection hidden="1"/>
    </xf>
    <xf numFmtId="0" fontId="0" fillId="9" borderId="32" xfId="0" applyFill="1" applyBorder="1" applyAlignment="1" applyProtection="1">
      <alignment horizontal="center"/>
      <protection hidden="1"/>
    </xf>
    <xf numFmtId="0" fontId="0" fillId="9" borderId="75" xfId="0" applyFill="1" applyBorder="1" applyAlignment="1" applyProtection="1">
      <alignment horizontal="center"/>
      <protection hidden="1"/>
    </xf>
    <xf numFmtId="0" fontId="0" fillId="9" borderId="29" xfId="0" applyFill="1" applyBorder="1" applyAlignment="1" applyProtection="1">
      <alignment horizontal="center"/>
      <protection hidden="1"/>
    </xf>
    <xf numFmtId="0" fontId="0" fillId="9" borderId="31" xfId="0" applyFill="1" applyBorder="1" applyAlignment="1" applyProtection="1">
      <alignment horizontal="center"/>
      <protection hidden="1"/>
    </xf>
    <xf numFmtId="0" fontId="0" fillId="9" borderId="73" xfId="0" applyFill="1" applyBorder="1" applyAlignment="1" applyProtection="1">
      <alignment horizontal="center"/>
      <protection hidden="1"/>
    </xf>
    <xf numFmtId="0" fontId="0" fillId="10" borderId="32" xfId="0" applyFill="1" applyBorder="1" applyAlignment="1" applyProtection="1">
      <alignment horizontal="center"/>
      <protection hidden="1"/>
    </xf>
    <xf numFmtId="0" fontId="0" fillId="10" borderId="33" xfId="0" applyFill="1" applyBorder="1" applyAlignment="1" applyProtection="1">
      <alignment horizontal="center"/>
      <protection hidden="1"/>
    </xf>
    <xf numFmtId="0" fontId="3" fillId="9" borderId="46" xfId="0" applyFont="1" applyFill="1" applyBorder="1" applyAlignment="1" applyProtection="1">
      <alignment horizontal="center" vertical="center"/>
    </xf>
    <xf numFmtId="0" fontId="4" fillId="10" borderId="33" xfId="0" applyFont="1" applyFill="1" applyBorder="1" applyAlignment="1" applyProtection="1">
      <alignment horizontal="center" vertical="center" wrapText="1"/>
    </xf>
    <xf numFmtId="1" fontId="0" fillId="9" borderId="38" xfId="0" applyNumberFormat="1" applyFill="1" applyBorder="1" applyAlignment="1" applyProtection="1">
      <alignment horizontal="center"/>
      <protection locked="0"/>
    </xf>
    <xf numFmtId="1" fontId="0" fillId="9" borderId="76" xfId="0" applyNumberFormat="1" applyFill="1" applyBorder="1" applyAlignment="1" applyProtection="1">
      <alignment horizontal="center"/>
      <protection locked="0"/>
    </xf>
    <xf numFmtId="3" fontId="12" fillId="9" borderId="57" xfId="0" applyNumberFormat="1" applyFont="1" applyFill="1" applyBorder="1" applyAlignment="1" applyProtection="1">
      <alignment horizontal="center" vertical="center"/>
    </xf>
    <xf numFmtId="3" fontId="12" fillId="9" borderId="31" xfId="0" applyNumberFormat="1" applyFont="1" applyFill="1" applyBorder="1" applyAlignment="1" applyProtection="1">
      <alignment horizontal="center" vertical="center"/>
    </xf>
    <xf numFmtId="0" fontId="5"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1" fontId="4" fillId="0" borderId="0" xfId="0" applyNumberFormat="1" applyFont="1" applyFill="1" applyBorder="1" applyAlignment="1" applyProtection="1">
      <alignment horizontal="center" vertical="center" wrapText="1"/>
      <protection hidden="1"/>
    </xf>
    <xf numFmtId="0" fontId="0" fillId="0" borderId="0" xfId="0" applyFill="1" applyBorder="1" applyAlignment="1" applyProtection="1">
      <alignment horizontal="center"/>
      <protection hidden="1"/>
    </xf>
    <xf numFmtId="0" fontId="4" fillId="2" borderId="36" xfId="0" applyFont="1" applyFill="1" applyBorder="1" applyAlignment="1" applyProtection="1">
      <alignment horizontal="center" vertical="center" wrapText="1"/>
    </xf>
    <xf numFmtId="49" fontId="4" fillId="2" borderId="38" xfId="0" applyNumberFormat="1"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49" fontId="4" fillId="2" borderId="25" xfId="0" applyNumberFormat="1" applyFont="1" applyFill="1" applyBorder="1" applyAlignment="1" applyProtection="1">
      <alignment horizontal="center" vertical="center" wrapText="1"/>
    </xf>
    <xf numFmtId="49" fontId="4" fillId="2" borderId="32" xfId="0" applyNumberFormat="1" applyFont="1" applyFill="1" applyBorder="1" applyAlignment="1" applyProtection="1">
      <alignment horizontal="center" vertical="center" wrapText="1"/>
    </xf>
    <xf numFmtId="164" fontId="2" fillId="6" borderId="46" xfId="0" applyNumberFormat="1" applyFont="1" applyFill="1" applyBorder="1" applyAlignment="1" applyProtection="1">
      <alignment horizontal="center" vertical="center"/>
    </xf>
    <xf numFmtId="164" fontId="2" fillId="6" borderId="30" xfId="0" applyNumberFormat="1" applyFont="1" applyFill="1" applyBorder="1" applyAlignment="1" applyProtection="1">
      <alignment horizontal="center" vertical="center"/>
    </xf>
    <xf numFmtId="164" fontId="2" fillId="6" borderId="18" xfId="0" applyNumberFormat="1" applyFont="1" applyFill="1" applyBorder="1" applyAlignment="1" applyProtection="1">
      <alignment horizontal="center" vertical="center"/>
    </xf>
    <xf numFmtId="164" fontId="2" fillId="6" borderId="28" xfId="0" applyNumberFormat="1" applyFont="1" applyFill="1" applyBorder="1" applyAlignment="1" applyProtection="1">
      <alignment horizontal="center" vertical="center"/>
    </xf>
    <xf numFmtId="164" fontId="2" fillId="6" borderId="74" xfId="0" applyNumberFormat="1" applyFont="1" applyFill="1" applyBorder="1" applyAlignment="1" applyProtection="1">
      <alignment horizontal="center" vertical="center"/>
    </xf>
    <xf numFmtId="0" fontId="0" fillId="0" borderId="4" xfId="0" applyBorder="1" applyProtection="1"/>
    <xf numFmtId="0" fontId="0" fillId="0" borderId="4" xfId="0" applyBorder="1" applyAlignment="1" applyProtection="1">
      <alignment wrapText="1"/>
    </xf>
    <xf numFmtId="0" fontId="0" fillId="0" borderId="6" xfId="0" applyBorder="1" applyAlignment="1" applyProtection="1">
      <alignment wrapText="1"/>
    </xf>
    <xf numFmtId="0" fontId="5" fillId="3" borderId="27" xfId="0" applyFont="1" applyFill="1" applyBorder="1" applyAlignment="1" applyProtection="1">
      <alignment horizontal="center"/>
    </xf>
    <xf numFmtId="0" fontId="5" fillId="3" borderId="28" xfId="0" applyFont="1" applyFill="1" applyBorder="1" applyAlignment="1" applyProtection="1">
      <alignment horizontal="center"/>
    </xf>
    <xf numFmtId="0" fontId="5" fillId="3" borderId="69" xfId="0" applyFont="1" applyFill="1" applyBorder="1" applyAlignment="1" applyProtection="1">
      <alignment horizontal="center"/>
    </xf>
    <xf numFmtId="0" fontId="5" fillId="3" borderId="26" xfId="0" applyFont="1" applyFill="1" applyBorder="1" applyAlignment="1" applyProtection="1">
      <alignment horizontal="center"/>
    </xf>
    <xf numFmtId="0" fontId="4" fillId="5" borderId="29" xfId="0" applyFont="1" applyFill="1" applyBorder="1" applyAlignment="1" applyProtection="1">
      <alignment horizontal="center" vertical="center"/>
    </xf>
    <xf numFmtId="0" fontId="4" fillId="5" borderId="30" xfId="0" applyFont="1" applyFill="1" applyBorder="1" applyAlignment="1" applyProtection="1">
      <alignment horizontal="center" vertical="center"/>
    </xf>
    <xf numFmtId="0" fontId="4" fillId="5" borderId="59" xfId="0" applyFont="1" applyFill="1" applyBorder="1" applyAlignment="1" applyProtection="1">
      <alignment horizontal="center" vertical="center"/>
    </xf>
    <xf numFmtId="0" fontId="4" fillId="5" borderId="40" xfId="0" applyFont="1" applyFill="1" applyBorder="1" applyAlignment="1" applyProtection="1">
      <alignment horizontal="center" vertical="center"/>
    </xf>
    <xf numFmtId="0" fontId="4" fillId="5" borderId="41" xfId="0" applyFont="1" applyFill="1" applyBorder="1" applyAlignment="1" applyProtection="1">
      <alignment horizontal="center" vertical="center"/>
    </xf>
    <xf numFmtId="0" fontId="4" fillId="5" borderId="61"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5" borderId="56" xfId="0" applyFont="1" applyFill="1" applyBorder="1" applyAlignment="1" applyProtection="1">
      <alignment horizontal="center" vertical="center"/>
    </xf>
    <xf numFmtId="0" fontId="4" fillId="5" borderId="47" xfId="0" applyFont="1" applyFill="1" applyBorder="1" applyAlignment="1" applyProtection="1">
      <alignment horizontal="center"/>
    </xf>
    <xf numFmtId="0" fontId="4" fillId="5" borderId="48" xfId="0" applyFont="1" applyFill="1" applyBorder="1" applyAlignment="1" applyProtection="1">
      <alignment horizontal="center"/>
    </xf>
    <xf numFmtId="0" fontId="4" fillId="5" borderId="25" xfId="0" applyFont="1" applyFill="1" applyBorder="1" applyAlignment="1" applyProtection="1">
      <alignment horizontal="center" vertical="center"/>
    </xf>
    <xf numFmtId="0" fontId="4" fillId="5" borderId="25" xfId="0" applyFont="1" applyFill="1" applyBorder="1" applyAlignment="1" applyProtection="1">
      <alignment horizontal="center"/>
    </xf>
    <xf numFmtId="0" fontId="4" fillId="5" borderId="30" xfId="0" applyFont="1" applyFill="1" applyBorder="1" applyAlignment="1" applyProtection="1">
      <alignment horizontal="center"/>
    </xf>
    <xf numFmtId="0" fontId="4" fillId="5" borderId="36" xfId="0" applyFont="1" applyFill="1" applyBorder="1" applyAlignment="1" applyProtection="1">
      <alignment horizontal="center"/>
    </xf>
    <xf numFmtId="0" fontId="4" fillId="9" borderId="82" xfId="0" applyFont="1" applyFill="1" applyBorder="1" applyAlignment="1" applyProtection="1">
      <alignment horizontal="center" vertical="center" wrapText="1"/>
    </xf>
    <xf numFmtId="0" fontId="4" fillId="9" borderId="81" xfId="0" applyFont="1" applyFill="1" applyBorder="1" applyAlignment="1" applyProtection="1">
      <alignment horizontal="center" vertical="center" wrapText="1"/>
    </xf>
    <xf numFmtId="0" fontId="4" fillId="9" borderId="83" xfId="0" applyFont="1" applyFill="1" applyBorder="1" applyAlignment="1" applyProtection="1">
      <alignment horizontal="center" vertical="center" wrapText="1"/>
    </xf>
    <xf numFmtId="0" fontId="4" fillId="5" borderId="38" xfId="0" applyFont="1" applyFill="1" applyBorder="1" applyAlignment="1" applyProtection="1">
      <alignment horizontal="center"/>
    </xf>
    <xf numFmtId="1" fontId="0" fillId="9" borderId="82" xfId="0" applyNumberFormat="1" applyFill="1" applyBorder="1" applyAlignment="1" applyProtection="1">
      <alignment horizontal="center"/>
      <protection locked="0"/>
    </xf>
    <xf numFmtId="1" fontId="0" fillId="9" borderId="76" xfId="0" applyNumberFormat="1" applyFill="1" applyBorder="1" applyAlignment="1" applyProtection="1">
      <alignment horizontal="center"/>
      <protection locked="0"/>
    </xf>
    <xf numFmtId="1" fontId="0" fillId="10" borderId="100" xfId="0" applyNumberFormat="1" applyFill="1" applyBorder="1" applyAlignment="1" applyProtection="1">
      <alignment horizontal="center"/>
      <protection locked="0"/>
    </xf>
    <xf numFmtId="1" fontId="0" fillId="10" borderId="101" xfId="0" applyNumberFormat="1" applyFill="1" applyBorder="1" applyAlignment="1" applyProtection="1">
      <alignment horizontal="center"/>
      <protection locked="0"/>
    </xf>
    <xf numFmtId="1" fontId="0" fillId="9" borderId="68" xfId="0" applyNumberFormat="1" applyFill="1" applyBorder="1" applyAlignment="1" applyProtection="1">
      <alignment horizontal="center"/>
      <protection locked="0"/>
    </xf>
    <xf numFmtId="1" fontId="0" fillId="9" borderId="38" xfId="0" applyNumberFormat="1" applyFill="1" applyBorder="1" applyAlignment="1" applyProtection="1">
      <alignment horizontal="center"/>
      <protection locked="0"/>
    </xf>
    <xf numFmtId="0" fontId="0" fillId="9" borderId="65" xfId="0" applyFill="1" applyBorder="1" applyAlignment="1" applyProtection="1">
      <alignment horizontal="center"/>
      <protection locked="0"/>
    </xf>
    <xf numFmtId="0" fontId="0" fillId="9" borderId="60" xfId="0" applyFill="1" applyBorder="1" applyAlignment="1" applyProtection="1">
      <alignment horizontal="center"/>
      <protection locked="0"/>
    </xf>
    <xf numFmtId="0" fontId="4" fillId="2" borderId="68"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0" fillId="9" borderId="53" xfId="0" applyFill="1" applyBorder="1" applyAlignment="1" applyProtection="1">
      <alignment horizontal="center"/>
      <protection locked="0"/>
    </xf>
    <xf numFmtId="0" fontId="0" fillId="9" borderId="69" xfId="0" applyFill="1" applyBorder="1" applyAlignment="1" applyProtection="1">
      <alignment horizontal="center"/>
      <protection locked="0"/>
    </xf>
    <xf numFmtId="0" fontId="4" fillId="9" borderId="90" xfId="0" applyFont="1" applyFill="1" applyBorder="1" applyAlignment="1" applyProtection="1">
      <alignment horizontal="center" vertical="center" wrapText="1"/>
    </xf>
    <xf numFmtId="0" fontId="4" fillId="9" borderId="91" xfId="0" applyFont="1" applyFill="1" applyBorder="1" applyAlignment="1" applyProtection="1">
      <alignment horizontal="center" vertical="center" wrapText="1"/>
    </xf>
    <xf numFmtId="0" fontId="4" fillId="9" borderId="92" xfId="0" applyFont="1" applyFill="1" applyBorder="1" applyAlignment="1" applyProtection="1">
      <alignment horizontal="center" vertical="center" wrapText="1"/>
    </xf>
    <xf numFmtId="0" fontId="4" fillId="9" borderId="80" xfId="0" applyFont="1" applyFill="1" applyBorder="1" applyAlignment="1" applyProtection="1">
      <alignment horizontal="center" vertical="center" wrapText="1"/>
    </xf>
    <xf numFmtId="0" fontId="4" fillId="9" borderId="76" xfId="0" applyFont="1" applyFill="1" applyBorder="1" applyAlignment="1" applyProtection="1">
      <alignment horizontal="center" vertical="center" wrapText="1"/>
    </xf>
    <xf numFmtId="0" fontId="4" fillId="10" borderId="6" xfId="0" applyFont="1" applyFill="1" applyBorder="1" applyAlignment="1" applyProtection="1">
      <alignment horizontal="center" vertical="center" wrapText="1"/>
    </xf>
    <xf numFmtId="0" fontId="4" fillId="10" borderId="7"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1" fontId="0" fillId="9" borderId="36" xfId="0" applyNumberFormat="1" applyFill="1" applyBorder="1" applyAlignment="1" applyProtection="1">
      <alignment horizontal="center"/>
      <protection locked="0"/>
    </xf>
    <xf numFmtId="0" fontId="4" fillId="10" borderId="19" xfId="0" applyFont="1" applyFill="1" applyBorder="1" applyAlignment="1" applyProtection="1">
      <alignment horizontal="center" vertical="center" wrapText="1"/>
    </xf>
    <xf numFmtId="0" fontId="4" fillId="10" borderId="2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textRotation="90" wrapText="1"/>
    </xf>
    <xf numFmtId="0" fontId="20" fillId="4" borderId="4" xfId="0" applyFont="1" applyFill="1" applyBorder="1" applyAlignment="1" applyProtection="1">
      <alignment horizontal="center" vertical="center" textRotation="90" wrapText="1"/>
    </xf>
    <xf numFmtId="0" fontId="20" fillId="4" borderId="6" xfId="0" applyFont="1" applyFill="1" applyBorder="1" applyAlignment="1" applyProtection="1">
      <alignment horizontal="center" vertical="center" textRotation="90" wrapText="1"/>
    </xf>
    <xf numFmtId="0" fontId="2" fillId="4" borderId="3" xfId="0" applyFont="1" applyFill="1" applyBorder="1" applyAlignment="1" applyProtection="1">
      <alignment horizontal="center" vertical="center" textRotation="90" wrapText="1"/>
    </xf>
    <xf numFmtId="0" fontId="2" fillId="4" borderId="5" xfId="0" applyFont="1" applyFill="1" applyBorder="1" applyAlignment="1" applyProtection="1">
      <alignment horizontal="center" vertical="center" textRotation="90" wrapText="1"/>
    </xf>
    <xf numFmtId="0" fontId="2" fillId="4" borderId="8" xfId="0" applyFont="1" applyFill="1" applyBorder="1" applyAlignment="1" applyProtection="1">
      <alignment horizontal="center" vertical="center" textRotation="90" wrapText="1"/>
    </xf>
    <xf numFmtId="1" fontId="4" fillId="2" borderId="1" xfId="0" applyNumberFormat="1" applyFont="1" applyFill="1" applyBorder="1" applyAlignment="1" applyProtection="1">
      <alignment horizontal="center" vertical="center" wrapText="1"/>
    </xf>
    <xf numFmtId="1" fontId="4" fillId="2" borderId="3" xfId="0" applyNumberFormat="1" applyFont="1" applyFill="1" applyBorder="1" applyAlignment="1" applyProtection="1">
      <alignment horizontal="center" vertical="center" wrapText="1"/>
    </xf>
    <xf numFmtId="1" fontId="4" fillId="2" borderId="4" xfId="0" applyNumberFormat="1" applyFont="1" applyFill="1" applyBorder="1" applyAlignment="1" applyProtection="1">
      <alignment horizontal="center" vertical="center" wrapText="1"/>
    </xf>
    <xf numFmtId="1" fontId="4" fillId="2" borderId="5" xfId="0" applyNumberFormat="1" applyFont="1" applyFill="1" applyBorder="1" applyAlignment="1" applyProtection="1">
      <alignment horizontal="center" vertical="center" wrapText="1"/>
    </xf>
    <xf numFmtId="1" fontId="4" fillId="2" borderId="61" xfId="0" applyNumberFormat="1" applyFont="1" applyFill="1" applyBorder="1" applyAlignment="1" applyProtection="1">
      <alignment horizontal="center" vertical="center" wrapText="1"/>
    </xf>
    <xf numFmtId="1" fontId="4" fillId="2" borderId="45" xfId="0" applyNumberFormat="1" applyFont="1" applyFill="1" applyBorder="1" applyAlignment="1" applyProtection="1">
      <alignment horizontal="center" vertical="center" wrapText="1"/>
    </xf>
    <xf numFmtId="0" fontId="0" fillId="9" borderId="58" xfId="0" applyFill="1" applyBorder="1" applyAlignment="1" applyProtection="1">
      <alignment horizontal="center"/>
      <protection locked="0"/>
    </xf>
    <xf numFmtId="1" fontId="4" fillId="2" borderId="20" xfId="0" applyNumberFormat="1" applyFont="1" applyFill="1" applyBorder="1" applyAlignment="1" applyProtection="1">
      <alignment horizontal="center" vertical="center" wrapText="1"/>
    </xf>
    <xf numFmtId="1" fontId="4" fillId="2" borderId="2" xfId="0" applyNumberFormat="1" applyFont="1" applyFill="1" applyBorder="1" applyAlignment="1" applyProtection="1">
      <alignment horizontal="center" vertical="center" wrapText="1"/>
    </xf>
    <xf numFmtId="1" fontId="4" fillId="2" borderId="23" xfId="0" applyNumberFormat="1" applyFont="1" applyFill="1" applyBorder="1" applyAlignment="1" applyProtection="1">
      <alignment horizontal="center" vertical="center" wrapText="1"/>
    </xf>
    <xf numFmtId="1" fontId="4" fillId="2" borderId="0" xfId="0" applyNumberFormat="1" applyFont="1" applyFill="1" applyBorder="1" applyAlignment="1" applyProtection="1">
      <alignment horizontal="center" vertical="center" wrapText="1"/>
    </xf>
    <xf numFmtId="1" fontId="4" fillId="2" borderId="77" xfId="0" applyNumberFormat="1" applyFont="1" applyFill="1" applyBorder="1" applyAlignment="1" applyProtection="1">
      <alignment horizontal="center" vertical="center" wrapText="1"/>
    </xf>
    <xf numFmtId="1" fontId="4" fillId="2" borderId="78" xfId="0" applyNumberFormat="1" applyFont="1" applyFill="1" applyBorder="1" applyAlignment="1" applyProtection="1">
      <alignment horizontal="center" vertical="center" wrapText="1"/>
    </xf>
    <xf numFmtId="1" fontId="4" fillId="2" borderId="79" xfId="0" applyNumberFormat="1" applyFont="1" applyFill="1" applyBorder="1" applyAlignment="1" applyProtection="1">
      <alignment horizontal="center" vertical="center" wrapText="1"/>
    </xf>
    <xf numFmtId="0" fontId="0" fillId="9" borderId="70"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51" xfId="0" applyFill="1" applyBorder="1" applyAlignment="1" applyProtection="1">
      <alignment horizontal="center"/>
      <protection locked="0"/>
    </xf>
    <xf numFmtId="0" fontId="0" fillId="10" borderId="65" xfId="0" applyFill="1" applyBorder="1" applyAlignment="1" applyProtection="1">
      <alignment horizontal="center"/>
      <protection locked="0"/>
    </xf>
    <xf numFmtId="0" fontId="0" fillId="10" borderId="60" xfId="0" applyFill="1" applyBorder="1" applyAlignment="1" applyProtection="1">
      <alignment horizontal="center"/>
      <protection locked="0"/>
    </xf>
    <xf numFmtId="1" fontId="4" fillId="2" borderId="24" xfId="0" applyNumberFormat="1" applyFont="1" applyFill="1" applyBorder="1" applyAlignment="1" applyProtection="1">
      <alignment horizontal="center" vertical="center" wrapText="1"/>
    </xf>
    <xf numFmtId="1" fontId="4" fillId="2" borderId="19" xfId="0" applyNumberFormat="1" applyFont="1" applyFill="1" applyBorder="1" applyAlignment="1" applyProtection="1">
      <alignment horizontal="center" vertical="center" wrapText="1"/>
    </xf>
    <xf numFmtId="1" fontId="4" fillId="2" borderId="7" xfId="0" applyNumberFormat="1" applyFont="1" applyFill="1" applyBorder="1" applyAlignment="1" applyProtection="1">
      <alignment horizontal="center" vertical="center" wrapText="1"/>
    </xf>
    <xf numFmtId="1" fontId="4" fillId="2" borderId="21" xfId="0" applyNumberFormat="1" applyFont="1" applyFill="1" applyBorder="1" applyAlignment="1" applyProtection="1">
      <alignment horizontal="center" vertical="center" wrapText="1"/>
    </xf>
    <xf numFmtId="1" fontId="0" fillId="9" borderId="80" xfId="0" applyNumberFormat="1" applyFill="1" applyBorder="1" applyAlignment="1" applyProtection="1">
      <alignment horizontal="center"/>
      <protection locked="0"/>
    </xf>
    <xf numFmtId="0" fontId="0" fillId="10" borderId="53" xfId="0" applyFill="1" applyBorder="1" applyAlignment="1" applyProtection="1">
      <alignment horizontal="center"/>
      <protection locked="0"/>
    </xf>
    <xf numFmtId="0" fontId="0" fillId="10" borderId="69" xfId="0" applyFill="1" applyBorder="1" applyAlignment="1" applyProtection="1">
      <alignment horizontal="center"/>
      <protection locked="0"/>
    </xf>
    <xf numFmtId="0" fontId="0" fillId="10" borderId="58" xfId="0" applyFill="1" applyBorder="1" applyAlignment="1" applyProtection="1">
      <alignment horizontal="center"/>
      <protection locked="0"/>
    </xf>
    <xf numFmtId="1" fontId="0" fillId="10" borderId="68" xfId="0" applyNumberFormat="1" applyFill="1" applyBorder="1" applyAlignment="1" applyProtection="1">
      <alignment horizontal="center"/>
      <protection locked="0"/>
    </xf>
    <xf numFmtId="1" fontId="0" fillId="10" borderId="38" xfId="0" applyNumberFormat="1" applyFill="1" applyBorder="1" applyAlignment="1" applyProtection="1">
      <alignment horizontal="center"/>
      <protection locked="0"/>
    </xf>
    <xf numFmtId="1" fontId="0" fillId="10" borderId="36" xfId="0" applyNumberFormat="1" applyFill="1" applyBorder="1" applyAlignment="1" applyProtection="1">
      <alignment horizontal="center"/>
      <protection locked="0"/>
    </xf>
    <xf numFmtId="0" fontId="0" fillId="10" borderId="6" xfId="0" applyFill="1" applyBorder="1" applyAlignment="1" applyProtection="1">
      <alignment horizontal="center"/>
      <protection locked="0"/>
    </xf>
    <xf numFmtId="0" fontId="0" fillId="10" borderId="21" xfId="0" applyFill="1" applyBorder="1" applyAlignment="1" applyProtection="1">
      <alignment horizontal="center"/>
      <protection locked="0"/>
    </xf>
    <xf numFmtId="0" fontId="0" fillId="10" borderId="19" xfId="0" applyFill="1" applyBorder="1" applyAlignment="1" applyProtection="1">
      <alignment horizontal="center"/>
      <protection locked="0"/>
    </xf>
    <xf numFmtId="0" fontId="0" fillId="10" borderId="54" xfId="0" applyFill="1" applyBorder="1" applyAlignment="1" applyProtection="1">
      <alignment horizontal="center"/>
      <protection locked="0"/>
    </xf>
    <xf numFmtId="1" fontId="0" fillId="10" borderId="37" xfId="0" applyNumberFormat="1" applyFill="1" applyBorder="1" applyAlignment="1" applyProtection="1">
      <alignment horizontal="center"/>
      <protection locked="0"/>
    </xf>
    <xf numFmtId="1" fontId="0" fillId="10" borderId="102" xfId="0" applyNumberFormat="1" applyFill="1" applyBorder="1" applyAlignment="1" applyProtection="1">
      <alignment horizontal="center"/>
      <protection locked="0"/>
    </xf>
    <xf numFmtId="164" fontId="3" fillId="6" borderId="22" xfId="0" applyNumberFormat="1" applyFont="1" applyFill="1" applyBorder="1" applyAlignment="1" applyProtection="1">
      <alignment horizontal="center" vertical="center"/>
    </xf>
    <xf numFmtId="164" fontId="3" fillId="6" borderId="24" xfId="0" applyNumberFormat="1" applyFont="1" applyFill="1" applyBorder="1" applyAlignment="1" applyProtection="1">
      <alignment horizontal="center" vertical="center"/>
    </xf>
    <xf numFmtId="164" fontId="3" fillId="6" borderId="2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49" fontId="4" fillId="2" borderId="61" xfId="0" applyNumberFormat="1" applyFont="1" applyFill="1" applyBorder="1" applyAlignment="1" applyProtection="1">
      <alignment horizontal="center" vertical="center" wrapText="1"/>
    </xf>
    <xf numFmtId="49" fontId="4" fillId="2" borderId="48" xfId="0" applyNumberFormat="1" applyFont="1" applyFill="1" applyBorder="1" applyAlignment="1" applyProtection="1">
      <alignment horizontal="center" vertical="center" wrapText="1"/>
    </xf>
    <xf numFmtId="49" fontId="4" fillId="2" borderId="45" xfId="0" applyNumberFormat="1" applyFont="1" applyFill="1" applyBorder="1" applyAlignment="1" applyProtection="1">
      <alignment horizontal="center" vertical="center" wrapText="1"/>
    </xf>
    <xf numFmtId="49" fontId="4" fillId="2" borderId="20" xfId="0" applyNumberFormat="1" applyFont="1" applyFill="1" applyBorder="1" applyAlignment="1" applyProtection="1">
      <alignment horizontal="center" vertical="center" wrapText="1"/>
    </xf>
    <xf numFmtId="49" fontId="4" fillId="2" borderId="47" xfId="0" applyNumberFormat="1" applyFont="1" applyFill="1" applyBorder="1" applyAlignment="1" applyProtection="1">
      <alignment horizontal="center" vertical="center" wrapText="1"/>
    </xf>
    <xf numFmtId="49" fontId="1" fillId="2" borderId="37" xfId="0" applyNumberFormat="1" applyFont="1" applyFill="1" applyBorder="1" applyAlignment="1" applyProtection="1">
      <alignment horizontal="center" vertical="center" wrapText="1"/>
    </xf>
    <xf numFmtId="49" fontId="1" fillId="2" borderId="50" xfId="0" applyNumberFormat="1" applyFont="1" applyFill="1" applyBorder="1" applyAlignment="1" applyProtection="1">
      <alignment horizontal="center" vertical="center" wrapText="1"/>
    </xf>
    <xf numFmtId="164" fontId="5" fillId="6" borderId="16" xfId="0" applyNumberFormat="1" applyFont="1" applyFill="1" applyBorder="1" applyAlignment="1" applyProtection="1">
      <alignment horizontal="center" vertical="center"/>
    </xf>
    <xf numFmtId="164" fontId="5" fillId="6" borderId="17" xfId="0" applyNumberFormat="1" applyFont="1" applyFill="1" applyBorder="1" applyAlignment="1" applyProtection="1">
      <alignment horizontal="center" vertical="center"/>
    </xf>
    <xf numFmtId="164" fontId="5" fillId="6" borderId="18" xfId="0" applyNumberFormat="1" applyFont="1" applyFill="1" applyBorder="1" applyAlignment="1" applyProtection="1">
      <alignment horizontal="center" vertical="center"/>
    </xf>
    <xf numFmtId="164" fontId="3" fillId="6" borderId="2" xfId="0" applyNumberFormat="1" applyFont="1" applyFill="1" applyBorder="1" applyAlignment="1" applyProtection="1">
      <alignment horizontal="center" vertical="center"/>
    </xf>
    <xf numFmtId="164" fontId="3" fillId="6" borderId="0" xfId="0" applyNumberFormat="1" applyFont="1" applyFill="1" applyBorder="1" applyAlignment="1" applyProtection="1">
      <alignment horizontal="center" vertical="center"/>
    </xf>
    <xf numFmtId="164" fontId="3" fillId="6" borderId="7" xfId="0" applyNumberFormat="1" applyFont="1" applyFill="1" applyBorder="1" applyAlignment="1" applyProtection="1">
      <alignment horizontal="center" vertical="center"/>
    </xf>
    <xf numFmtId="164" fontId="5" fillId="6" borderId="20" xfId="0" applyNumberFormat="1" applyFont="1" applyFill="1" applyBorder="1" applyAlignment="1" applyProtection="1">
      <alignment horizontal="center" vertical="center"/>
    </xf>
    <xf numFmtId="164" fontId="5" fillId="6" borderId="23" xfId="0" applyNumberFormat="1" applyFont="1" applyFill="1" applyBorder="1" applyAlignment="1" applyProtection="1">
      <alignment horizontal="center" vertical="center"/>
    </xf>
    <xf numFmtId="164" fontId="5" fillId="6" borderId="19" xfId="0" applyNumberFormat="1" applyFont="1" applyFill="1" applyBorder="1" applyAlignment="1" applyProtection="1">
      <alignment horizontal="center" vertical="center"/>
    </xf>
    <xf numFmtId="49" fontId="21" fillId="2" borderId="9" xfId="0" applyNumberFormat="1" applyFont="1" applyFill="1" applyBorder="1" applyAlignment="1" applyProtection="1">
      <alignment horizontal="center" vertical="center" wrapText="1"/>
    </xf>
    <xf numFmtId="49" fontId="21" fillId="2" borderId="13" xfId="0" applyNumberFormat="1" applyFont="1" applyFill="1" applyBorder="1" applyAlignment="1" applyProtection="1">
      <alignment horizontal="center" vertical="center" wrapText="1"/>
    </xf>
    <xf numFmtId="49" fontId="21" fillId="2" borderId="10" xfId="0" applyNumberFormat="1" applyFont="1" applyFill="1" applyBorder="1" applyAlignment="1" applyProtection="1">
      <alignment horizontal="center" vertical="center" wrapText="1"/>
    </xf>
    <xf numFmtId="164" fontId="22" fillId="6" borderId="9" xfId="0" applyNumberFormat="1" applyFont="1" applyFill="1" applyBorder="1" applyAlignment="1" applyProtection="1">
      <alignment horizontal="center" vertical="center"/>
    </xf>
    <xf numFmtId="164" fontId="22" fillId="6" borderId="13" xfId="0" applyNumberFormat="1" applyFont="1" applyFill="1" applyBorder="1" applyAlignment="1" applyProtection="1">
      <alignment horizontal="center" vertical="center"/>
    </xf>
    <xf numFmtId="164" fontId="22" fillId="6" borderId="10" xfId="0" applyNumberFormat="1" applyFont="1" applyFill="1" applyBorder="1" applyAlignment="1" applyProtection="1">
      <alignment horizontal="center" vertical="center"/>
    </xf>
    <xf numFmtId="49" fontId="4" fillId="2" borderId="4"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3" borderId="62" xfId="0" applyFont="1" applyFill="1" applyBorder="1" applyAlignment="1" applyProtection="1">
      <alignment horizontal="center"/>
    </xf>
    <xf numFmtId="0" fontId="5" fillId="3" borderId="63" xfId="0" applyFont="1" applyFill="1" applyBorder="1" applyAlignment="1" applyProtection="1">
      <alignment horizontal="center"/>
    </xf>
    <xf numFmtId="0" fontId="5" fillId="3" borderId="64" xfId="0" applyFont="1" applyFill="1" applyBorder="1" applyAlignment="1" applyProtection="1">
      <alignment horizontal="center"/>
    </xf>
    <xf numFmtId="0" fontId="4" fillId="5"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22" xfId="0" applyFont="1" applyFill="1" applyBorder="1" applyAlignment="1" applyProtection="1">
      <alignment horizontal="center" vertical="center"/>
    </xf>
    <xf numFmtId="0" fontId="4" fillId="5" borderId="45" xfId="0" applyFont="1" applyFill="1" applyBorder="1" applyAlignment="1" applyProtection="1">
      <alignment horizontal="center"/>
    </xf>
    <xf numFmtId="0" fontId="0" fillId="9" borderId="55" xfId="0" applyFill="1" applyBorder="1" applyAlignment="1" applyProtection="1">
      <alignment horizontal="center"/>
      <protection locked="0"/>
    </xf>
    <xf numFmtId="0" fontId="4" fillId="9" borderId="1" xfId="0" applyFont="1" applyFill="1" applyBorder="1" applyAlignment="1" applyProtection="1">
      <alignment horizontal="center" vertical="center" wrapText="1"/>
    </xf>
    <xf numFmtId="0" fontId="4" fillId="9" borderId="2" xfId="0" applyFont="1" applyFill="1" applyBorder="1" applyAlignment="1" applyProtection="1">
      <alignment horizontal="center" vertical="center" wrapText="1"/>
    </xf>
    <xf numFmtId="0" fontId="4" fillId="9" borderId="93" xfId="0" applyFont="1" applyFill="1" applyBorder="1" applyAlignment="1" applyProtection="1">
      <alignment horizontal="center" vertical="center" wrapText="1"/>
    </xf>
    <xf numFmtId="0" fontId="4" fillId="9" borderId="78" xfId="0" applyFont="1" applyFill="1" applyBorder="1" applyAlignment="1" applyProtection="1">
      <alignment horizontal="center" vertical="center" wrapText="1"/>
    </xf>
    <xf numFmtId="0" fontId="4" fillId="9" borderId="68" xfId="0" applyFont="1" applyFill="1" applyBorder="1" applyAlignment="1" applyProtection="1">
      <alignment horizontal="center" vertical="center" wrapText="1"/>
    </xf>
    <xf numFmtId="0" fontId="4" fillId="9" borderId="38" xfId="0" applyFont="1" applyFill="1" applyBorder="1" applyAlignment="1" applyProtection="1">
      <alignment horizontal="center" vertical="center" wrapText="1"/>
    </xf>
    <xf numFmtId="0" fontId="4" fillId="9" borderId="36" xfId="0" applyFont="1" applyFill="1" applyBorder="1" applyAlignment="1" applyProtection="1">
      <alignment horizontal="center" vertical="center" wrapText="1"/>
    </xf>
    <xf numFmtId="0" fontId="4" fillId="9" borderId="39" xfId="0" applyFont="1" applyFill="1" applyBorder="1" applyAlignment="1" applyProtection="1">
      <alignment horizontal="center" vertical="center" wrapText="1"/>
    </xf>
    <xf numFmtId="0" fontId="4" fillId="9" borderId="40" xfId="0" applyFont="1" applyFill="1" applyBorder="1" applyAlignment="1" applyProtection="1">
      <alignment horizontal="center" vertical="center" wrapText="1"/>
    </xf>
    <xf numFmtId="0" fontId="4" fillId="9" borderId="49" xfId="0" applyFont="1" applyFill="1" applyBorder="1" applyAlignment="1" applyProtection="1">
      <alignment horizontal="center" vertical="center" wrapText="1"/>
    </xf>
    <xf numFmtId="0" fontId="4" fillId="9" borderId="77" xfId="0" applyFont="1" applyFill="1" applyBorder="1" applyAlignment="1" applyProtection="1">
      <alignment horizontal="center" vertical="center" wrapText="1"/>
    </xf>
    <xf numFmtId="0" fontId="4" fillId="9" borderId="79" xfId="0" applyFont="1" applyFill="1" applyBorder="1" applyAlignment="1" applyProtection="1">
      <alignment horizontal="center" vertical="center" wrapText="1"/>
    </xf>
    <xf numFmtId="49" fontId="4" fillId="9" borderId="80" xfId="0" applyNumberFormat="1" applyFont="1" applyFill="1" applyBorder="1" applyAlignment="1" applyProtection="1">
      <alignment horizontal="center" vertical="center" wrapText="1"/>
    </xf>
    <xf numFmtId="49" fontId="4" fillId="9" borderId="81" xfId="0" applyNumberFormat="1" applyFont="1" applyFill="1" applyBorder="1" applyAlignment="1" applyProtection="1">
      <alignment horizontal="center" vertical="center" wrapText="1"/>
    </xf>
    <xf numFmtId="49" fontId="4" fillId="9" borderId="76" xfId="0" applyNumberFormat="1" applyFont="1" applyFill="1" applyBorder="1" applyAlignment="1" applyProtection="1">
      <alignment horizontal="center" vertical="center" wrapText="1"/>
    </xf>
    <xf numFmtId="0" fontId="4" fillId="10" borderId="94" xfId="0" applyFont="1" applyFill="1" applyBorder="1" applyAlignment="1" applyProtection="1">
      <alignment horizontal="center" vertical="center" wrapText="1"/>
    </xf>
    <xf numFmtId="0" fontId="4" fillId="10" borderId="95" xfId="0" applyFont="1" applyFill="1" applyBorder="1" applyAlignment="1" applyProtection="1">
      <alignment horizontal="center" vertical="center" wrapText="1"/>
    </xf>
    <xf numFmtId="49" fontId="4" fillId="10" borderId="23" xfId="0" applyNumberFormat="1" applyFont="1" applyFill="1" applyBorder="1" applyAlignment="1" applyProtection="1">
      <alignment horizontal="center" vertical="center" wrapText="1"/>
    </xf>
    <xf numFmtId="49" fontId="4" fillId="10" borderId="24" xfId="0" applyNumberFormat="1" applyFont="1" applyFill="1" applyBorder="1" applyAlignment="1" applyProtection="1">
      <alignment horizontal="center" vertical="center" wrapText="1"/>
    </xf>
    <xf numFmtId="49" fontId="4" fillId="10" borderId="87" xfId="0" applyNumberFormat="1" applyFont="1" applyFill="1" applyBorder="1" applyAlignment="1" applyProtection="1">
      <alignment horizontal="center" vertical="center" wrapText="1"/>
    </xf>
    <xf numFmtId="49" fontId="4" fillId="10" borderId="88" xfId="0" applyNumberFormat="1" applyFont="1" applyFill="1" applyBorder="1" applyAlignment="1" applyProtection="1">
      <alignment horizontal="center" vertical="center" wrapText="1"/>
    </xf>
    <xf numFmtId="49" fontId="4" fillId="10" borderId="19" xfId="0" applyNumberFormat="1" applyFont="1" applyFill="1" applyBorder="1" applyAlignment="1" applyProtection="1">
      <alignment horizontal="center" vertical="center" wrapText="1"/>
    </xf>
    <xf numFmtId="49" fontId="4" fillId="10" borderId="21" xfId="0" applyNumberFormat="1" applyFont="1" applyFill="1" applyBorder="1" applyAlignment="1" applyProtection="1">
      <alignment horizontal="center" vertical="center" wrapText="1"/>
    </xf>
    <xf numFmtId="49" fontId="4" fillId="10" borderId="39" xfId="0" applyNumberFormat="1" applyFont="1" applyFill="1" applyBorder="1" applyAlignment="1" applyProtection="1">
      <alignment horizontal="center" vertical="center" wrapText="1"/>
    </xf>
    <xf numFmtId="49" fontId="4" fillId="10" borderId="41"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textRotation="90" wrapText="1"/>
    </xf>
    <xf numFmtId="0" fontId="2" fillId="4" borderId="7" xfId="0" applyFont="1" applyFill="1" applyBorder="1" applyAlignment="1" applyProtection="1">
      <alignment horizontal="center" vertical="center" textRotation="90" wrapText="1"/>
    </xf>
    <xf numFmtId="1" fontId="4" fillId="2" borderId="1" xfId="0" applyNumberFormat="1" applyFont="1" applyFill="1" applyBorder="1" applyAlignment="1" applyProtection="1">
      <alignment horizontal="center" vertical="center"/>
    </xf>
    <xf numFmtId="1" fontId="4" fillId="2" borderId="3" xfId="0" applyNumberFormat="1" applyFont="1" applyFill="1" applyBorder="1" applyAlignment="1" applyProtection="1">
      <alignment horizontal="center" vertical="center"/>
    </xf>
    <xf numFmtId="1" fontId="4" fillId="2" borderId="4" xfId="0" applyNumberFormat="1" applyFont="1" applyFill="1" applyBorder="1" applyAlignment="1" applyProtection="1">
      <alignment horizontal="center" vertical="center"/>
    </xf>
    <xf numFmtId="1" fontId="4" fillId="2" borderId="5" xfId="0" applyNumberFormat="1" applyFont="1" applyFill="1" applyBorder="1" applyAlignment="1" applyProtection="1">
      <alignment horizontal="center" vertical="center"/>
    </xf>
    <xf numFmtId="1" fontId="4" fillId="2" borderId="61" xfId="0" applyNumberFormat="1" applyFont="1" applyFill="1" applyBorder="1" applyAlignment="1" applyProtection="1">
      <alignment horizontal="center" vertical="center"/>
    </xf>
    <xf numFmtId="1" fontId="4" fillId="2" borderId="45" xfId="0" applyNumberFormat="1" applyFont="1" applyFill="1" applyBorder="1" applyAlignment="1" applyProtection="1">
      <alignment horizontal="center" vertical="center"/>
    </xf>
    <xf numFmtId="1" fontId="4" fillId="2" borderId="20" xfId="0" applyNumberFormat="1" applyFont="1" applyFill="1" applyBorder="1" applyAlignment="1" applyProtection="1">
      <alignment horizontal="center" vertical="center"/>
    </xf>
    <xf numFmtId="1" fontId="4" fillId="2" borderId="22" xfId="0" applyNumberFormat="1" applyFont="1" applyFill="1" applyBorder="1" applyAlignment="1" applyProtection="1">
      <alignment horizontal="center" vertical="center"/>
    </xf>
    <xf numFmtId="1" fontId="4" fillId="2" borderId="23" xfId="0" applyNumberFormat="1" applyFont="1" applyFill="1" applyBorder="1" applyAlignment="1" applyProtection="1">
      <alignment horizontal="center" vertical="center"/>
    </xf>
    <xf numFmtId="1" fontId="4" fillId="2" borderId="24" xfId="0" applyNumberFormat="1" applyFont="1" applyFill="1" applyBorder="1" applyAlignment="1" applyProtection="1">
      <alignment horizontal="center" vertical="center"/>
    </xf>
    <xf numFmtId="1" fontId="4" fillId="2" borderId="19" xfId="0" applyNumberFormat="1" applyFont="1" applyFill="1" applyBorder="1" applyAlignment="1" applyProtection="1">
      <alignment horizontal="center" vertical="center"/>
    </xf>
    <xf numFmtId="1" fontId="4" fillId="2" borderId="21" xfId="0" applyNumberFormat="1" applyFont="1" applyFill="1" applyBorder="1" applyAlignment="1" applyProtection="1">
      <alignment horizontal="center" vertical="center"/>
    </xf>
    <xf numFmtId="1" fontId="4" fillId="2" borderId="2" xfId="0" applyNumberFormat="1" applyFont="1" applyFill="1" applyBorder="1" applyAlignment="1" applyProtection="1">
      <alignment horizontal="center" vertical="center"/>
    </xf>
    <xf numFmtId="1" fontId="4" fillId="2" borderId="0" xfId="0" applyNumberFormat="1" applyFont="1" applyFill="1" applyBorder="1" applyAlignment="1" applyProtection="1">
      <alignment horizontal="center" vertical="center"/>
    </xf>
    <xf numFmtId="1" fontId="4" fillId="2" borderId="7" xfId="0" applyNumberFormat="1" applyFont="1" applyFill="1" applyBorder="1" applyAlignment="1" applyProtection="1">
      <alignment horizontal="center" vertical="center"/>
    </xf>
    <xf numFmtId="0" fontId="0" fillId="10" borderId="52" xfId="0" applyFill="1" applyBorder="1" applyAlignment="1" applyProtection="1">
      <alignment horizontal="center"/>
      <protection locked="0"/>
    </xf>
    <xf numFmtId="0" fontId="0" fillId="10" borderId="55" xfId="0" applyFill="1" applyBorder="1" applyAlignment="1" applyProtection="1">
      <alignment horizontal="center"/>
      <protection locked="0"/>
    </xf>
    <xf numFmtId="1" fontId="0" fillId="10" borderId="50" xfId="0" applyNumberFormat="1" applyFill="1" applyBorder="1" applyAlignment="1" applyProtection="1">
      <alignment horizontal="center"/>
      <protection locked="0"/>
    </xf>
    <xf numFmtId="1" fontId="0" fillId="10" borderId="103" xfId="0" applyNumberFormat="1" applyFill="1" applyBorder="1" applyAlignment="1" applyProtection="1">
      <alignment horizontal="center"/>
      <protection locked="0"/>
    </xf>
    <xf numFmtId="164" fontId="3" fillId="6" borderId="14" xfId="0" applyNumberFormat="1" applyFont="1" applyFill="1" applyBorder="1" applyAlignment="1" applyProtection="1">
      <alignment horizontal="center" vertical="center"/>
    </xf>
    <xf numFmtId="164" fontId="3" fillId="6" borderId="11" xfId="0" applyNumberFormat="1" applyFont="1" applyFill="1" applyBorder="1" applyAlignment="1" applyProtection="1">
      <alignment horizontal="center" vertical="center"/>
    </xf>
    <xf numFmtId="164" fontId="3" fillId="6" borderId="15" xfId="0" applyNumberFormat="1" applyFont="1" applyFill="1" applyBorder="1" applyAlignment="1" applyProtection="1">
      <alignment horizontal="center" vertical="center"/>
    </xf>
    <xf numFmtId="1" fontId="0" fillId="9" borderId="83" xfId="0" applyNumberFormat="1" applyFill="1" applyBorder="1" applyAlignment="1" applyProtection="1">
      <alignment horizontal="center"/>
      <protection locked="0"/>
    </xf>
    <xf numFmtId="0" fontId="14" fillId="5" borderId="9" xfId="0" applyFont="1" applyFill="1" applyBorder="1" applyAlignment="1" applyProtection="1">
      <alignment horizontal="center" vertical="center" wrapText="1"/>
    </xf>
    <xf numFmtId="0" fontId="14" fillId="5" borderId="13"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protection hidden="1"/>
    </xf>
    <xf numFmtId="1" fontId="4" fillId="2" borderId="3" xfId="0" applyNumberFormat="1" applyFont="1" applyFill="1" applyBorder="1" applyAlignment="1" applyProtection="1">
      <alignment horizontal="center" vertical="center" wrapText="1"/>
      <protection hidden="1"/>
    </xf>
    <xf numFmtId="1" fontId="4" fillId="2" borderId="4" xfId="0" applyNumberFormat="1" applyFont="1" applyFill="1" applyBorder="1" applyAlignment="1" applyProtection="1">
      <alignment horizontal="center" vertical="center" wrapText="1"/>
      <protection hidden="1"/>
    </xf>
    <xf numFmtId="1" fontId="4" fillId="2" borderId="5" xfId="0" applyNumberFormat="1" applyFont="1" applyFill="1" applyBorder="1" applyAlignment="1" applyProtection="1">
      <alignment horizontal="center" vertical="center" wrapText="1"/>
      <protection hidden="1"/>
    </xf>
    <xf numFmtId="1" fontId="4" fillId="2" borderId="61" xfId="0" applyNumberFormat="1" applyFont="1" applyFill="1" applyBorder="1" applyAlignment="1" applyProtection="1">
      <alignment horizontal="center" vertical="center" wrapText="1"/>
      <protection hidden="1"/>
    </xf>
    <xf numFmtId="1" fontId="4" fillId="2" borderId="45" xfId="0" applyNumberFormat="1" applyFont="1" applyFill="1" applyBorder="1" applyAlignment="1" applyProtection="1">
      <alignment horizontal="center" vertical="center" wrapText="1"/>
      <protection hidden="1"/>
    </xf>
    <xf numFmtId="0" fontId="0" fillId="9" borderId="53" xfId="0" applyFill="1" applyBorder="1" applyAlignment="1" applyProtection="1">
      <alignment horizontal="center"/>
      <protection hidden="1"/>
    </xf>
    <xf numFmtId="0" fontId="0" fillId="9" borderId="69" xfId="0" applyFill="1" applyBorder="1" applyAlignment="1" applyProtection="1">
      <alignment horizontal="center"/>
      <protection hidden="1"/>
    </xf>
    <xf numFmtId="1" fontId="0" fillId="9" borderId="80" xfId="0" applyNumberFormat="1" applyFill="1" applyBorder="1" applyAlignment="1" applyProtection="1">
      <alignment horizontal="center"/>
      <protection hidden="1"/>
    </xf>
    <xf numFmtId="1" fontId="0" fillId="9" borderId="76" xfId="0" applyNumberFormat="1" applyFill="1" applyBorder="1" applyAlignment="1" applyProtection="1">
      <alignment horizontal="center"/>
      <protection hidden="1"/>
    </xf>
    <xf numFmtId="1" fontId="0" fillId="10" borderId="61" xfId="0" applyNumberFormat="1" applyFill="1" applyBorder="1" applyAlignment="1" applyProtection="1">
      <alignment horizontal="center"/>
      <protection hidden="1"/>
    </xf>
    <xf numFmtId="1" fontId="0" fillId="10" borderId="56" xfId="0" applyNumberFormat="1" applyFill="1" applyBorder="1" applyAlignment="1" applyProtection="1">
      <alignment horizontal="center"/>
      <protection hidden="1"/>
    </xf>
    <xf numFmtId="0" fontId="0" fillId="10" borderId="70" xfId="0" applyFill="1" applyBorder="1" applyAlignment="1" applyProtection="1">
      <alignment horizontal="center"/>
      <protection hidden="1"/>
    </xf>
    <xf numFmtId="0" fontId="0" fillId="10" borderId="60" xfId="0" applyFill="1" applyBorder="1" applyAlignment="1" applyProtection="1">
      <alignment horizontal="center"/>
      <protection hidden="1"/>
    </xf>
    <xf numFmtId="0" fontId="0" fillId="10" borderId="53" xfId="0" applyFill="1" applyBorder="1" applyAlignment="1" applyProtection="1">
      <alignment horizontal="center"/>
      <protection hidden="1"/>
    </xf>
    <xf numFmtId="0" fontId="0" fillId="10" borderId="69" xfId="0" applyFill="1" applyBorder="1" applyAlignment="1" applyProtection="1">
      <alignment horizontal="center"/>
      <protection hidden="1"/>
    </xf>
    <xf numFmtId="1" fontId="0" fillId="10" borderId="68" xfId="0" applyNumberFormat="1" applyFill="1" applyBorder="1" applyAlignment="1" applyProtection="1">
      <alignment horizontal="center"/>
      <protection hidden="1"/>
    </xf>
    <xf numFmtId="1" fontId="0" fillId="10" borderId="38" xfId="0" applyNumberFormat="1" applyFill="1" applyBorder="1" applyAlignment="1" applyProtection="1">
      <alignment horizontal="center"/>
      <protection hidden="1"/>
    </xf>
    <xf numFmtId="0" fontId="0" fillId="10" borderId="61" xfId="0" applyFill="1" applyBorder="1" applyAlignment="1" applyProtection="1">
      <alignment horizontal="center"/>
      <protection hidden="1"/>
    </xf>
    <xf numFmtId="0" fontId="0" fillId="10" borderId="56" xfId="0" applyFill="1" applyBorder="1" applyAlignment="1" applyProtection="1">
      <alignment horizontal="center"/>
      <protection hidden="1"/>
    </xf>
    <xf numFmtId="1" fontId="0" fillId="10" borderId="47" xfId="0" applyNumberFormat="1" applyFill="1" applyBorder="1" applyAlignment="1" applyProtection="1">
      <alignment horizontal="center"/>
      <protection hidden="1"/>
    </xf>
    <xf numFmtId="0" fontId="0" fillId="10" borderId="65" xfId="0" applyFill="1" applyBorder="1" applyAlignment="1" applyProtection="1">
      <alignment horizontal="center"/>
      <protection hidden="1"/>
    </xf>
    <xf numFmtId="0" fontId="0" fillId="10" borderId="58" xfId="0" applyFill="1" applyBorder="1" applyAlignment="1" applyProtection="1">
      <alignment horizontal="center"/>
      <protection hidden="1"/>
    </xf>
    <xf numFmtId="1" fontId="0" fillId="10" borderId="36" xfId="0" applyNumberFormat="1" applyFill="1" applyBorder="1" applyAlignment="1" applyProtection="1">
      <alignment horizontal="center"/>
      <protection hidden="1"/>
    </xf>
    <xf numFmtId="0" fontId="0" fillId="10" borderId="47" xfId="0" applyFill="1" applyBorder="1" applyAlignment="1" applyProtection="1">
      <alignment horizontal="center"/>
      <protection hidden="1"/>
    </xf>
    <xf numFmtId="0" fontId="0" fillId="9" borderId="65" xfId="0" applyFill="1" applyBorder="1" applyAlignment="1" applyProtection="1">
      <alignment horizontal="center"/>
      <protection hidden="1"/>
    </xf>
    <xf numFmtId="0" fontId="0" fillId="9" borderId="60" xfId="0" applyFill="1" applyBorder="1" applyAlignment="1" applyProtection="1">
      <alignment horizontal="center"/>
      <protection hidden="1"/>
    </xf>
    <xf numFmtId="0" fontId="0" fillId="9" borderId="70" xfId="0" applyFill="1" applyBorder="1" applyAlignment="1" applyProtection="1">
      <alignment horizontal="center"/>
      <protection hidden="1"/>
    </xf>
    <xf numFmtId="1" fontId="0" fillId="9" borderId="36" xfId="0" applyNumberFormat="1" applyFill="1" applyBorder="1" applyAlignment="1" applyProtection="1">
      <alignment horizontal="center"/>
      <protection hidden="1"/>
    </xf>
    <xf numFmtId="1" fontId="0" fillId="9" borderId="38" xfId="0" applyNumberFormat="1" applyFill="1" applyBorder="1" applyAlignment="1" applyProtection="1">
      <alignment horizontal="center"/>
      <protection hidden="1"/>
    </xf>
    <xf numFmtId="0" fontId="0" fillId="9" borderId="58" xfId="0" applyFill="1" applyBorder="1" applyAlignment="1" applyProtection="1">
      <alignment horizontal="center"/>
      <protection hidden="1"/>
    </xf>
    <xf numFmtId="1" fontId="4" fillId="2" borderId="22" xfId="0" applyNumberFormat="1" applyFont="1" applyFill="1" applyBorder="1" applyAlignment="1" applyProtection="1">
      <alignment horizontal="center" vertical="center" wrapText="1"/>
    </xf>
    <xf numFmtId="1" fontId="4" fillId="2" borderId="96" xfId="0" applyNumberFormat="1" applyFont="1" applyFill="1" applyBorder="1" applyAlignment="1" applyProtection="1">
      <alignment horizontal="center" vertical="center" wrapText="1"/>
    </xf>
    <xf numFmtId="1" fontId="4" fillId="2" borderId="20" xfId="0" applyNumberFormat="1" applyFont="1" applyFill="1" applyBorder="1" applyAlignment="1" applyProtection="1">
      <alignment horizontal="center" vertical="center" wrapText="1"/>
      <protection hidden="1"/>
    </xf>
    <xf numFmtId="1" fontId="4" fillId="2" borderId="2" xfId="0" applyNumberFormat="1" applyFont="1" applyFill="1" applyBorder="1" applyAlignment="1" applyProtection="1">
      <alignment horizontal="center" vertical="center" wrapText="1"/>
      <protection hidden="1"/>
    </xf>
    <xf numFmtId="1" fontId="4" fillId="2" borderId="23" xfId="0" applyNumberFormat="1" applyFont="1" applyFill="1" applyBorder="1" applyAlignment="1" applyProtection="1">
      <alignment horizontal="center" vertical="center" wrapText="1"/>
      <protection hidden="1"/>
    </xf>
    <xf numFmtId="1" fontId="4" fillId="2" borderId="0" xfId="0" applyNumberFormat="1" applyFont="1" applyFill="1" applyBorder="1" applyAlignment="1" applyProtection="1">
      <alignment horizontal="center" vertical="center" wrapText="1"/>
      <protection hidden="1"/>
    </xf>
    <xf numFmtId="1" fontId="4" fillId="2" borderId="77" xfId="0" applyNumberFormat="1" applyFont="1" applyFill="1" applyBorder="1" applyAlignment="1" applyProtection="1">
      <alignment horizontal="center" vertical="center" wrapText="1"/>
      <protection hidden="1"/>
    </xf>
    <xf numFmtId="1" fontId="4" fillId="2" borderId="78" xfId="0" applyNumberFormat="1" applyFont="1" applyFill="1" applyBorder="1" applyAlignment="1" applyProtection="1">
      <alignment horizontal="center" vertical="center" wrapText="1"/>
      <protection hidden="1"/>
    </xf>
    <xf numFmtId="1" fontId="4" fillId="2" borderId="79" xfId="0" applyNumberFormat="1" applyFont="1" applyFill="1" applyBorder="1" applyAlignment="1" applyProtection="1">
      <alignment horizontal="center" vertical="center" wrapText="1"/>
      <protection hidden="1"/>
    </xf>
    <xf numFmtId="1" fontId="0" fillId="9" borderId="68" xfId="0" applyNumberFormat="1" applyFill="1" applyBorder="1" applyAlignment="1" applyProtection="1">
      <alignment horizontal="center"/>
      <protection hidden="1"/>
    </xf>
    <xf numFmtId="0" fontId="4" fillId="10" borderId="19" xfId="0" applyFont="1" applyFill="1" applyBorder="1" applyAlignment="1" applyProtection="1">
      <alignment horizontal="center" vertical="center" wrapText="1"/>
      <protection hidden="1"/>
    </xf>
    <xf numFmtId="0" fontId="4" fillId="10" borderId="21" xfId="0" applyFont="1" applyFill="1" applyBorder="1" applyAlignment="1" applyProtection="1">
      <alignment horizontal="center" vertical="center" wrapText="1"/>
      <protection hidden="1"/>
    </xf>
    <xf numFmtId="0" fontId="4" fillId="9" borderId="82" xfId="0" applyFont="1" applyFill="1" applyBorder="1" applyAlignment="1" applyProtection="1">
      <alignment horizontal="center" vertical="center" wrapText="1"/>
      <protection hidden="1"/>
    </xf>
    <xf numFmtId="0" fontId="4" fillId="9" borderId="81" xfId="0" applyFont="1" applyFill="1" applyBorder="1" applyAlignment="1" applyProtection="1">
      <alignment horizontal="center" vertical="center" wrapText="1"/>
      <protection hidden="1"/>
    </xf>
    <xf numFmtId="0" fontId="4" fillId="9" borderId="83" xfId="0" applyFont="1" applyFill="1" applyBorder="1" applyAlignment="1" applyProtection="1">
      <alignment horizontal="center" vertical="center" wrapText="1"/>
      <protection hidden="1"/>
    </xf>
    <xf numFmtId="1" fontId="0" fillId="9" borderId="82" xfId="0" applyNumberFormat="1" applyFill="1" applyBorder="1" applyAlignment="1" applyProtection="1">
      <alignment horizontal="center"/>
      <protection hidden="1"/>
    </xf>
    <xf numFmtId="0" fontId="4" fillId="5" borderId="47" xfId="0" applyFont="1" applyFill="1" applyBorder="1" applyAlignment="1" applyProtection="1">
      <alignment horizontal="center"/>
      <protection hidden="1"/>
    </xf>
    <xf numFmtId="0" fontId="4" fillId="5" borderId="48" xfId="0" applyFont="1" applyFill="1" applyBorder="1" applyAlignment="1" applyProtection="1">
      <alignment horizontal="center"/>
      <protection hidden="1"/>
    </xf>
    <xf numFmtId="0" fontId="4" fillId="5" borderId="25" xfId="0" applyFont="1" applyFill="1" applyBorder="1" applyAlignment="1" applyProtection="1">
      <alignment horizontal="center"/>
      <protection hidden="1"/>
    </xf>
    <xf numFmtId="0" fontId="5" fillId="3" borderId="27" xfId="0" applyFont="1" applyFill="1" applyBorder="1" applyAlignment="1" applyProtection="1">
      <alignment horizontal="center"/>
      <protection hidden="1"/>
    </xf>
    <xf numFmtId="0" fontId="5" fillId="3" borderId="69" xfId="0" applyFont="1" applyFill="1" applyBorder="1" applyAlignment="1" applyProtection="1">
      <alignment horizontal="center"/>
      <protection hidden="1"/>
    </xf>
    <xf numFmtId="0" fontId="5" fillId="3" borderId="26" xfId="0" applyFont="1" applyFill="1" applyBorder="1" applyAlignment="1" applyProtection="1">
      <alignment horizontal="center"/>
      <protection hidden="1"/>
    </xf>
    <xf numFmtId="0" fontId="5" fillId="3" borderId="28" xfId="0" applyFont="1" applyFill="1" applyBorder="1" applyAlignment="1" applyProtection="1">
      <alignment horizontal="center"/>
      <protection hidden="1"/>
    </xf>
    <xf numFmtId="0" fontId="5" fillId="3" borderId="53" xfId="0" applyFont="1" applyFill="1" applyBorder="1" applyAlignment="1" applyProtection="1">
      <alignment horizontal="center"/>
    </xf>
    <xf numFmtId="0" fontId="5" fillId="3" borderId="54" xfId="0" applyFont="1" applyFill="1" applyBorder="1" applyAlignment="1" applyProtection="1">
      <alignment horizontal="center"/>
    </xf>
    <xf numFmtId="0" fontId="5" fillId="3" borderId="55" xfId="0" applyFont="1" applyFill="1" applyBorder="1" applyAlignment="1" applyProtection="1">
      <alignment horizontal="center"/>
    </xf>
    <xf numFmtId="0" fontId="4" fillId="7" borderId="59" xfId="0" applyFont="1" applyFill="1" applyBorder="1" applyAlignment="1" applyProtection="1">
      <alignment horizontal="center" vertical="center" wrapText="1"/>
    </xf>
    <xf numFmtId="0" fontId="4" fillId="7" borderId="40" xfId="0" applyFont="1" applyFill="1" applyBorder="1" applyAlignment="1" applyProtection="1">
      <alignment horizontal="center" vertical="center" wrapText="1"/>
    </xf>
    <xf numFmtId="0" fontId="4" fillId="7" borderId="49" xfId="0" applyFont="1" applyFill="1" applyBorder="1" applyAlignment="1" applyProtection="1">
      <alignment horizontal="center" vertical="center" wrapText="1"/>
    </xf>
    <xf numFmtId="49" fontId="4" fillId="2" borderId="34"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2" borderId="12" xfId="0" applyNumberFormat="1" applyFont="1" applyFill="1" applyBorder="1" applyAlignment="1" applyProtection="1">
      <alignment horizontal="center" vertical="center" wrapText="1"/>
    </xf>
    <xf numFmtId="49" fontId="4" fillId="2" borderId="38" xfId="0" applyNumberFormat="1" applyFont="1" applyFill="1" applyBorder="1" applyAlignment="1" applyProtection="1">
      <alignment horizontal="center" vertical="center" wrapText="1"/>
    </xf>
    <xf numFmtId="49" fontId="4" fillId="2" borderId="39" xfId="0" applyNumberFormat="1" applyFont="1" applyFill="1" applyBorder="1" applyAlignment="1" applyProtection="1">
      <alignment horizontal="center" vertical="center" wrapText="1"/>
    </xf>
    <xf numFmtId="49" fontId="4" fillId="2" borderId="40" xfId="0" applyNumberFormat="1" applyFont="1" applyFill="1" applyBorder="1" applyAlignment="1" applyProtection="1">
      <alignment horizontal="center" vertical="center" wrapText="1"/>
    </xf>
    <xf numFmtId="49" fontId="4" fillId="2" borderId="49" xfId="0" applyNumberFormat="1" applyFont="1" applyFill="1" applyBorder="1" applyAlignment="1" applyProtection="1">
      <alignment horizontal="center" vertical="center" wrapText="1"/>
    </xf>
    <xf numFmtId="49" fontId="4" fillId="2" borderId="41" xfId="0" applyNumberFormat="1" applyFont="1" applyFill="1" applyBorder="1" applyAlignment="1" applyProtection="1">
      <alignment horizontal="center" vertical="center" wrapText="1"/>
    </xf>
    <xf numFmtId="49" fontId="4" fillId="2" borderId="56" xfId="0" applyNumberFormat="1" applyFont="1" applyFill="1" applyBorder="1" applyAlignment="1" applyProtection="1">
      <alignment horizontal="center" vertical="center" wrapText="1"/>
    </xf>
    <xf numFmtId="49" fontId="4" fillId="2" borderId="29" xfId="0" applyNumberFormat="1" applyFont="1" applyFill="1" applyBorder="1" applyAlignment="1" applyProtection="1">
      <alignment horizontal="center" vertical="center" wrapText="1"/>
    </xf>
    <xf numFmtId="0" fontId="4" fillId="5" borderId="30" xfId="0" applyFont="1" applyFill="1" applyBorder="1" applyAlignment="1" applyProtection="1">
      <alignment horizontal="center"/>
      <protection hidden="1"/>
    </xf>
    <xf numFmtId="0" fontId="4" fillId="9" borderId="80" xfId="0" applyFont="1" applyFill="1" applyBorder="1" applyAlignment="1" applyProtection="1">
      <alignment horizontal="center" vertical="center" wrapText="1"/>
      <protection hidden="1"/>
    </xf>
    <xf numFmtId="0" fontId="4" fillId="9" borderId="76" xfId="0" applyFont="1" applyFill="1" applyBorder="1" applyAlignment="1" applyProtection="1">
      <alignment horizontal="center" vertical="center" wrapText="1"/>
      <protection hidden="1"/>
    </xf>
    <xf numFmtId="0" fontId="4" fillId="10" borderId="6"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10" borderId="8" xfId="0" applyFont="1" applyFill="1" applyBorder="1" applyAlignment="1" applyProtection="1">
      <alignment horizontal="center" vertical="center" wrapText="1"/>
      <protection hidden="1"/>
    </xf>
    <xf numFmtId="0" fontId="4" fillId="2" borderId="68" xfId="0" applyFont="1" applyFill="1" applyBorder="1" applyAlignment="1" applyProtection="1">
      <alignment horizontal="center" vertical="center" wrapText="1"/>
      <protection hidden="1"/>
    </xf>
    <xf numFmtId="0" fontId="4" fillId="2" borderId="38" xfId="0" applyFont="1" applyFill="1" applyBorder="1" applyAlignment="1" applyProtection="1">
      <alignment horizontal="center" vertical="center" wrapText="1"/>
      <protection hidden="1"/>
    </xf>
    <xf numFmtId="0" fontId="4" fillId="2" borderId="36" xfId="0" applyFont="1" applyFill="1" applyBorder="1" applyAlignment="1" applyProtection="1">
      <alignment horizontal="center" vertical="center" wrapText="1"/>
      <protection hidden="1"/>
    </xf>
    <xf numFmtId="0" fontId="4" fillId="5" borderId="59" xfId="0" applyFont="1" applyFill="1" applyBorder="1" applyAlignment="1" applyProtection="1">
      <alignment horizontal="center" vertical="center"/>
      <protection hidden="1"/>
    </xf>
    <xf numFmtId="0" fontId="4" fillId="5" borderId="40" xfId="0" applyFont="1" applyFill="1" applyBorder="1" applyAlignment="1" applyProtection="1">
      <alignment horizontal="center" vertical="center"/>
      <protection hidden="1"/>
    </xf>
    <xf numFmtId="0" fontId="4" fillId="5" borderId="41" xfId="0" applyFont="1" applyFill="1" applyBorder="1" applyAlignment="1" applyProtection="1">
      <alignment horizontal="center" vertical="center"/>
      <protection hidden="1"/>
    </xf>
    <xf numFmtId="0" fontId="4" fillId="5" borderId="61" xfId="0" applyFont="1" applyFill="1" applyBorder="1" applyAlignment="1" applyProtection="1">
      <alignment horizontal="center" vertical="center"/>
      <protection hidden="1"/>
    </xf>
    <xf numFmtId="0" fontId="4" fillId="5" borderId="48" xfId="0" applyFont="1" applyFill="1" applyBorder="1" applyAlignment="1" applyProtection="1">
      <alignment horizontal="center" vertical="center"/>
      <protection hidden="1"/>
    </xf>
    <xf numFmtId="0" fontId="4" fillId="5" borderId="56"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4" fillId="5" borderId="36" xfId="0" applyFont="1" applyFill="1" applyBorder="1" applyAlignment="1" applyProtection="1">
      <alignment horizontal="center"/>
      <protection hidden="1"/>
    </xf>
    <xf numFmtId="0" fontId="4" fillId="9" borderId="90" xfId="0" applyFont="1" applyFill="1" applyBorder="1" applyAlignment="1" applyProtection="1">
      <alignment horizontal="center" vertical="center" wrapText="1"/>
      <protection hidden="1"/>
    </xf>
    <xf numFmtId="0" fontId="4" fillId="9" borderId="91" xfId="0" applyFont="1" applyFill="1" applyBorder="1" applyAlignment="1" applyProtection="1">
      <alignment horizontal="center" vertical="center" wrapText="1"/>
      <protection hidden="1"/>
    </xf>
    <xf numFmtId="0" fontId="4" fillId="9" borderId="92" xfId="0" applyFont="1" applyFill="1" applyBorder="1" applyAlignment="1" applyProtection="1">
      <alignment horizontal="center" vertical="center" wrapText="1"/>
      <protection hidden="1"/>
    </xf>
    <xf numFmtId="0" fontId="4" fillId="5" borderId="30" xfId="0" applyFont="1" applyFill="1" applyBorder="1" applyAlignment="1" applyProtection="1">
      <alignment horizontal="center" vertical="center"/>
      <protection hidden="1"/>
    </xf>
    <xf numFmtId="0" fontId="4" fillId="5" borderId="38" xfId="0" applyFont="1" applyFill="1" applyBorder="1" applyAlignment="1" applyProtection="1">
      <alignment horizontal="center"/>
      <protection hidden="1"/>
    </xf>
    <xf numFmtId="0" fontId="20" fillId="4" borderId="1" xfId="0" applyFont="1" applyFill="1" applyBorder="1" applyAlignment="1" applyProtection="1">
      <alignment horizontal="center" vertical="center" textRotation="90" wrapText="1"/>
      <protection hidden="1"/>
    </xf>
    <xf numFmtId="0" fontId="20" fillId="4" borderId="4" xfId="0" applyFont="1" applyFill="1" applyBorder="1" applyAlignment="1" applyProtection="1">
      <alignment horizontal="center" vertical="center" textRotation="90" wrapText="1"/>
      <protection hidden="1"/>
    </xf>
    <xf numFmtId="0" fontId="20" fillId="4" borderId="6" xfId="0" applyFont="1" applyFill="1" applyBorder="1" applyAlignment="1" applyProtection="1">
      <alignment horizontal="center" vertical="center" textRotation="90" wrapText="1"/>
      <protection hidden="1"/>
    </xf>
    <xf numFmtId="0" fontId="2" fillId="4" borderId="3" xfId="0" applyFont="1" applyFill="1" applyBorder="1" applyAlignment="1" applyProtection="1">
      <alignment horizontal="center" vertical="center" textRotation="90" wrapText="1"/>
      <protection hidden="1"/>
    </xf>
    <xf numFmtId="0" fontId="2" fillId="4" borderId="5" xfId="0" applyFont="1" applyFill="1" applyBorder="1" applyAlignment="1" applyProtection="1">
      <alignment horizontal="center" vertical="center" textRotation="90" wrapText="1"/>
      <protection hidden="1"/>
    </xf>
    <xf numFmtId="0" fontId="2" fillId="4" borderId="8" xfId="0" applyFont="1" applyFill="1" applyBorder="1" applyAlignment="1" applyProtection="1">
      <alignment horizontal="center" vertical="center" textRotation="90" wrapText="1"/>
      <protection hidden="1"/>
    </xf>
    <xf numFmtId="1" fontId="4" fillId="2" borderId="24" xfId="0" applyNumberFormat="1" applyFont="1" applyFill="1" applyBorder="1" applyAlignment="1" applyProtection="1">
      <alignment horizontal="center" vertical="center" wrapText="1"/>
      <protection hidden="1"/>
    </xf>
    <xf numFmtId="1" fontId="4" fillId="2" borderId="19" xfId="0" applyNumberFormat="1" applyFont="1" applyFill="1" applyBorder="1" applyAlignment="1" applyProtection="1">
      <alignment horizontal="center" vertical="center" wrapText="1"/>
      <protection hidden="1"/>
    </xf>
    <xf numFmtId="1" fontId="4" fillId="2" borderId="7" xfId="0" applyNumberFormat="1" applyFont="1" applyFill="1" applyBorder="1" applyAlignment="1" applyProtection="1">
      <alignment horizontal="center" vertical="center" wrapText="1"/>
      <protection hidden="1"/>
    </xf>
    <xf numFmtId="1" fontId="4" fillId="2" borderId="21" xfId="0" applyNumberFormat="1" applyFont="1" applyFill="1" applyBorder="1" applyAlignment="1" applyProtection="1">
      <alignment horizontal="center" vertical="center" wrapText="1"/>
      <protection hidden="1"/>
    </xf>
    <xf numFmtId="1" fontId="0" fillId="10" borderId="53" xfId="0" applyNumberFormat="1" applyFill="1" applyBorder="1" applyAlignment="1" applyProtection="1">
      <alignment horizontal="center"/>
      <protection hidden="1"/>
    </xf>
    <xf numFmtId="1" fontId="0" fillId="10" borderId="69" xfId="0" applyNumberFormat="1" applyFill="1" applyBorder="1" applyAlignment="1" applyProtection="1">
      <alignment horizontal="center"/>
      <protection hidden="1"/>
    </xf>
    <xf numFmtId="1" fontId="0" fillId="10" borderId="70" xfId="0" applyNumberFormat="1" applyFill="1" applyBorder="1" applyAlignment="1" applyProtection="1">
      <alignment horizontal="center"/>
      <protection hidden="1"/>
    </xf>
    <xf numFmtId="1" fontId="0" fillId="10" borderId="60" xfId="0" applyNumberFormat="1" applyFill="1" applyBorder="1" applyAlignment="1" applyProtection="1">
      <alignment horizontal="center"/>
      <protection hidden="1"/>
    </xf>
    <xf numFmtId="1" fontId="4" fillId="2" borderId="11" xfId="0" applyNumberFormat="1" applyFont="1" applyFill="1" applyBorder="1" applyAlignment="1" applyProtection="1">
      <alignment horizontal="center" vertical="center" wrapText="1"/>
    </xf>
    <xf numFmtId="1" fontId="4" fillId="2" borderId="12" xfId="0" applyNumberFormat="1" applyFont="1" applyFill="1" applyBorder="1" applyAlignment="1" applyProtection="1">
      <alignment horizontal="center" vertical="center" wrapText="1"/>
    </xf>
    <xf numFmtId="49" fontId="4" fillId="2" borderId="23" xfId="0" applyNumberFormat="1" applyFont="1" applyFill="1" applyBorder="1" applyAlignment="1" applyProtection="1">
      <alignment horizontal="center" vertical="center" wrapText="1"/>
    </xf>
    <xf numFmtId="49" fontId="4" fillId="2" borderId="57" xfId="0" applyNumberFormat="1" applyFont="1" applyFill="1" applyBorder="1" applyAlignment="1" applyProtection="1">
      <alignment horizontal="center" vertical="center" wrapText="1"/>
    </xf>
    <xf numFmtId="49" fontId="4" fillId="2" borderId="24" xfId="0" applyNumberFormat="1" applyFont="1" applyFill="1" applyBorder="1" applyAlignment="1" applyProtection="1">
      <alignment horizontal="center" vertical="center" wrapText="1"/>
    </xf>
    <xf numFmtId="0" fontId="4" fillId="10" borderId="102" xfId="0" applyFont="1" applyFill="1" applyBorder="1" applyAlignment="1" applyProtection="1">
      <alignment horizontal="center" vertical="center" wrapText="1"/>
      <protection hidden="1"/>
    </xf>
    <xf numFmtId="0" fontId="4" fillId="10" borderId="101" xfId="0" applyFont="1" applyFill="1" applyBorder="1" applyAlignment="1" applyProtection="1">
      <alignment horizontal="center" vertical="center" wrapText="1"/>
      <protection hidden="1"/>
    </xf>
    <xf numFmtId="0" fontId="4" fillId="10" borderId="104" xfId="0" applyFont="1" applyFill="1" applyBorder="1" applyAlignment="1" applyProtection="1">
      <alignment horizontal="center" vertical="center" wrapText="1"/>
      <protection hidden="1"/>
    </xf>
    <xf numFmtId="0" fontId="4" fillId="10" borderId="105" xfId="0" applyFont="1" applyFill="1" applyBorder="1" applyAlignment="1" applyProtection="1">
      <alignment horizontal="center" vertical="center" wrapText="1"/>
      <protection hidden="1"/>
    </xf>
    <xf numFmtId="0" fontId="4" fillId="10" borderId="106" xfId="0" applyFont="1" applyFill="1" applyBorder="1" applyAlignment="1" applyProtection="1">
      <alignment horizontal="center" vertical="center" wrapText="1"/>
      <protection hidden="1"/>
    </xf>
    <xf numFmtId="0" fontId="4" fillId="10" borderId="107" xfId="0" applyFont="1" applyFill="1" applyBorder="1" applyAlignment="1" applyProtection="1">
      <alignment horizontal="center" vertical="center" wrapText="1"/>
      <protection hidden="1"/>
    </xf>
    <xf numFmtId="0" fontId="4" fillId="10" borderId="108" xfId="0" applyFont="1" applyFill="1" applyBorder="1" applyAlignment="1" applyProtection="1">
      <alignment horizontal="center" vertical="center" wrapText="1"/>
      <protection hidden="1"/>
    </xf>
    <xf numFmtId="49" fontId="4" fillId="2" borderId="89" xfId="0" applyNumberFormat="1" applyFont="1" applyFill="1" applyBorder="1" applyAlignment="1" applyProtection="1">
      <alignment horizontal="center" vertical="center" wrapText="1"/>
    </xf>
    <xf numFmtId="49" fontId="4" fillId="2" borderId="17" xfId="0" applyNumberFormat="1" applyFont="1" applyFill="1" applyBorder="1" applyAlignment="1" applyProtection="1">
      <alignment horizontal="center" vertical="center" wrapText="1"/>
    </xf>
    <xf numFmtId="49" fontId="4" fillId="2" borderId="46" xfId="0" applyNumberFormat="1"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0" fillId="10" borderId="57" xfId="0" applyFill="1" applyBorder="1" applyAlignment="1" applyProtection="1">
      <alignment horizontal="center"/>
      <protection hidden="1"/>
    </xf>
    <xf numFmtId="0" fontId="0" fillId="10" borderId="12" xfId="0" applyFill="1" applyBorder="1" applyAlignment="1" applyProtection="1">
      <alignment horizontal="center"/>
      <protection hidden="1"/>
    </xf>
    <xf numFmtId="0" fontId="0" fillId="10" borderId="31" xfId="0" applyFill="1" applyBorder="1" applyAlignment="1" applyProtection="1">
      <alignment horizontal="center"/>
      <protection hidden="1"/>
    </xf>
    <xf numFmtId="0" fontId="0" fillId="10" borderId="32" xfId="0" applyFill="1" applyBorder="1" applyAlignment="1" applyProtection="1">
      <alignment horizontal="center"/>
      <protection hidden="1"/>
    </xf>
    <xf numFmtId="0" fontId="0" fillId="10" borderId="29" xfId="0" applyFill="1" applyBorder="1" applyAlignment="1" applyProtection="1">
      <alignment horizontal="center"/>
      <protection hidden="1"/>
    </xf>
    <xf numFmtId="0" fontId="0" fillId="10" borderId="25" xfId="0" applyFill="1" applyBorder="1" applyAlignment="1" applyProtection="1">
      <alignment horizontal="center"/>
      <protection hidden="1"/>
    </xf>
    <xf numFmtId="0" fontId="0" fillId="9" borderId="75" xfId="0" applyFill="1" applyBorder="1" applyAlignment="1" applyProtection="1">
      <alignment horizontal="center"/>
      <protection hidden="1"/>
    </xf>
    <xf numFmtId="49" fontId="4" fillId="2" borderId="31" xfId="0" applyNumberFormat="1" applyFont="1" applyFill="1" applyBorder="1" applyAlignment="1" applyProtection="1">
      <alignment horizontal="center" vertical="center" wrapText="1"/>
    </xf>
    <xf numFmtId="0" fontId="0" fillId="9" borderId="12" xfId="0" applyFill="1" applyBorder="1" applyAlignment="1" applyProtection="1">
      <alignment horizontal="center"/>
      <protection hidden="1"/>
    </xf>
    <xf numFmtId="0" fontId="0" fillId="9" borderId="25" xfId="0" applyFill="1" applyBorder="1" applyAlignment="1" applyProtection="1">
      <alignment horizontal="center"/>
      <protection hidden="1"/>
    </xf>
    <xf numFmtId="0" fontId="0" fillId="9" borderId="29" xfId="0" applyFill="1" applyBorder="1" applyAlignment="1" applyProtection="1">
      <alignment horizontal="center"/>
      <protection locked="0"/>
    </xf>
    <xf numFmtId="0" fontId="0" fillId="9" borderId="25" xfId="0" applyFill="1" applyBorder="1" applyAlignment="1" applyProtection="1">
      <alignment horizontal="center"/>
      <protection locked="0"/>
    </xf>
    <xf numFmtId="0" fontId="0" fillId="9" borderId="29" xfId="0" applyFill="1" applyBorder="1" applyAlignment="1" applyProtection="1">
      <alignment horizontal="center"/>
      <protection hidden="1"/>
    </xf>
    <xf numFmtId="49" fontId="4" fillId="10" borderId="87" xfId="0" applyNumberFormat="1" applyFont="1" applyFill="1" applyBorder="1" applyAlignment="1" applyProtection="1">
      <alignment horizontal="center" vertical="center" wrapText="1"/>
      <protection hidden="1"/>
    </xf>
    <xf numFmtId="49" fontId="4" fillId="10" borderId="88" xfId="0" applyNumberFormat="1" applyFont="1" applyFill="1" applyBorder="1" applyAlignment="1" applyProtection="1">
      <alignment horizontal="center" vertical="center" wrapText="1"/>
      <protection hidden="1"/>
    </xf>
    <xf numFmtId="49" fontId="4" fillId="10" borderId="23" xfId="0" applyNumberFormat="1" applyFont="1" applyFill="1" applyBorder="1" applyAlignment="1" applyProtection="1">
      <alignment horizontal="center" vertical="center" wrapText="1"/>
      <protection hidden="1"/>
    </xf>
    <xf numFmtId="49" fontId="4" fillId="10" borderId="24" xfId="0" applyNumberFormat="1" applyFont="1" applyFill="1" applyBorder="1" applyAlignment="1" applyProtection="1">
      <alignment horizontal="center" vertical="center" wrapText="1"/>
      <protection hidden="1"/>
    </xf>
    <xf numFmtId="0" fontId="4" fillId="9" borderId="39" xfId="0" applyFont="1" applyFill="1" applyBorder="1" applyAlignment="1" applyProtection="1">
      <alignment horizontal="center" vertical="center" wrapText="1"/>
      <protection hidden="1"/>
    </xf>
    <xf numFmtId="0" fontId="4" fillId="9" borderId="40" xfId="0" applyFont="1" applyFill="1" applyBorder="1" applyAlignment="1" applyProtection="1">
      <alignment horizontal="center" vertical="center" wrapText="1"/>
      <protection hidden="1"/>
    </xf>
    <xf numFmtId="0" fontId="4" fillId="9" borderId="49" xfId="0" applyFont="1" applyFill="1" applyBorder="1" applyAlignment="1" applyProtection="1">
      <alignment horizontal="center" vertical="center" wrapText="1"/>
      <protection hidden="1"/>
    </xf>
    <xf numFmtId="0" fontId="4" fillId="9" borderId="77" xfId="0" applyFont="1" applyFill="1" applyBorder="1" applyAlignment="1" applyProtection="1">
      <alignment horizontal="center" vertical="center" wrapText="1"/>
      <protection hidden="1"/>
    </xf>
    <xf numFmtId="0" fontId="4" fillId="9" borderId="78" xfId="0" applyFont="1" applyFill="1" applyBorder="1" applyAlignment="1" applyProtection="1">
      <alignment horizontal="center" vertical="center" wrapText="1"/>
      <protection hidden="1"/>
    </xf>
    <xf numFmtId="0" fontId="4" fillId="9" borderId="79" xfId="0" applyFont="1" applyFill="1" applyBorder="1" applyAlignment="1" applyProtection="1">
      <alignment horizontal="center" vertical="center" wrapText="1"/>
      <protection hidden="1"/>
    </xf>
    <xf numFmtId="0" fontId="4" fillId="9" borderId="68" xfId="0" applyFont="1" applyFill="1" applyBorder="1" applyAlignment="1" applyProtection="1">
      <alignment horizontal="center" vertical="center" wrapText="1"/>
      <protection hidden="1"/>
    </xf>
    <xf numFmtId="0" fontId="4" fillId="9" borderId="38" xfId="0" applyFont="1" applyFill="1" applyBorder="1" applyAlignment="1" applyProtection="1">
      <alignment horizontal="center" vertical="center" wrapText="1"/>
      <protection hidden="1"/>
    </xf>
    <xf numFmtId="0" fontId="4" fillId="9" borderId="36" xfId="0" applyFont="1" applyFill="1" applyBorder="1" applyAlignment="1" applyProtection="1">
      <alignment horizontal="center" vertical="center" wrapText="1"/>
      <protection hidden="1"/>
    </xf>
    <xf numFmtId="49" fontId="4" fillId="10" borderId="39" xfId="0" applyNumberFormat="1" applyFont="1" applyFill="1" applyBorder="1" applyAlignment="1" applyProtection="1">
      <alignment horizontal="center" vertical="center" wrapText="1"/>
      <protection hidden="1"/>
    </xf>
    <xf numFmtId="49" fontId="4" fillId="10" borderId="41" xfId="0" applyNumberFormat="1" applyFont="1" applyFill="1" applyBorder="1" applyAlignment="1" applyProtection="1">
      <alignment horizontal="center" vertical="center" wrapText="1"/>
      <protection hidden="1"/>
    </xf>
    <xf numFmtId="49" fontId="4" fillId="10" borderId="19" xfId="0" applyNumberFormat="1" applyFont="1" applyFill="1" applyBorder="1" applyAlignment="1" applyProtection="1">
      <alignment horizontal="center" vertical="center" wrapText="1"/>
      <protection hidden="1"/>
    </xf>
    <xf numFmtId="49" fontId="4" fillId="10" borderId="21" xfId="0" applyNumberFormat="1" applyFont="1" applyFill="1" applyBorder="1" applyAlignment="1" applyProtection="1">
      <alignment horizontal="center" vertical="center" wrapText="1"/>
      <protection hidden="1"/>
    </xf>
    <xf numFmtId="0" fontId="5" fillId="3" borderId="62" xfId="0" applyFont="1" applyFill="1" applyBorder="1" applyAlignment="1" applyProtection="1">
      <alignment horizontal="center"/>
      <protection hidden="1"/>
    </xf>
    <xf numFmtId="0" fontId="5" fillId="3" borderId="63" xfId="0" applyFont="1" applyFill="1" applyBorder="1" applyAlignment="1" applyProtection="1">
      <alignment horizontal="center"/>
      <protection hidden="1"/>
    </xf>
    <xf numFmtId="0" fontId="5" fillId="3" borderId="64" xfId="0" applyFont="1" applyFill="1" applyBorder="1" applyAlignment="1" applyProtection="1">
      <alignment horizontal="center"/>
      <protection hidden="1"/>
    </xf>
    <xf numFmtId="0" fontId="4" fillId="5" borderId="45" xfId="0" applyFont="1" applyFill="1" applyBorder="1" applyAlignment="1" applyProtection="1">
      <alignment horizontal="center"/>
      <protection hidden="1"/>
    </xf>
    <xf numFmtId="0" fontId="4" fillId="5" borderId="1" xfId="0" applyFont="1" applyFill="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0" fontId="4" fillId="5" borderId="22" xfId="0" applyFont="1" applyFill="1" applyBorder="1" applyAlignment="1" applyProtection="1">
      <alignment horizontal="center" vertical="center"/>
      <protection hidden="1"/>
    </xf>
    <xf numFmtId="49" fontId="4" fillId="2" borderId="15" xfId="0" applyNumberFormat="1" applyFont="1" applyFill="1" applyBorder="1" applyAlignment="1" applyProtection="1">
      <alignment horizontal="center" vertical="center" wrapText="1"/>
    </xf>
    <xf numFmtId="49" fontId="4" fillId="2" borderId="25" xfId="0" applyNumberFormat="1" applyFont="1" applyFill="1" applyBorder="1" applyAlignment="1" applyProtection="1">
      <alignment horizontal="center" vertical="center" wrapText="1"/>
    </xf>
    <xf numFmtId="49" fontId="4" fillId="2" borderId="65" xfId="0" applyNumberFormat="1" applyFont="1" applyFill="1" applyBorder="1" applyAlignment="1" applyProtection="1">
      <alignment horizontal="center" vertical="center" wrapText="1"/>
    </xf>
    <xf numFmtId="0" fontId="0" fillId="9" borderId="32" xfId="0" applyFill="1" applyBorder="1" applyAlignment="1" applyProtection="1">
      <alignment horizontal="center"/>
      <protection hidden="1"/>
    </xf>
    <xf numFmtId="49" fontId="4" fillId="2" borderId="60" xfId="0" applyNumberFormat="1" applyFont="1" applyFill="1" applyBorder="1" applyAlignment="1" applyProtection="1">
      <alignment horizontal="center" vertical="center" wrapText="1"/>
    </xf>
    <xf numFmtId="49" fontId="4" fillId="9" borderId="80" xfId="0" applyNumberFormat="1" applyFont="1" applyFill="1" applyBorder="1" applyAlignment="1" applyProtection="1">
      <alignment horizontal="center" vertical="center" wrapText="1"/>
      <protection hidden="1"/>
    </xf>
    <xf numFmtId="49" fontId="4" fillId="9" borderId="81" xfId="0" applyNumberFormat="1" applyFont="1" applyFill="1" applyBorder="1" applyAlignment="1" applyProtection="1">
      <alignment horizontal="center" vertical="center" wrapText="1"/>
      <protection hidden="1"/>
    </xf>
    <xf numFmtId="49" fontId="4" fillId="9" borderId="76" xfId="0" applyNumberFormat="1" applyFont="1" applyFill="1" applyBorder="1" applyAlignment="1" applyProtection="1">
      <alignment horizontal="center" vertical="center" wrapText="1"/>
      <protection hidden="1"/>
    </xf>
    <xf numFmtId="0" fontId="0" fillId="9" borderId="31" xfId="0" applyFill="1" applyBorder="1" applyAlignment="1" applyProtection="1">
      <alignment horizontal="center"/>
      <protection hidden="1"/>
    </xf>
    <xf numFmtId="0" fontId="4" fillId="7" borderId="4"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4" fillId="7" borderId="5" xfId="0" applyFont="1" applyFill="1" applyBorder="1" applyAlignment="1" applyProtection="1">
      <alignment horizontal="center" vertical="center" wrapText="1"/>
    </xf>
    <xf numFmtId="49" fontId="4" fillId="2" borderId="77" xfId="0" applyNumberFormat="1" applyFont="1" applyFill="1" applyBorder="1" applyAlignment="1" applyProtection="1">
      <alignment horizontal="center" vertical="center" wrapText="1"/>
    </xf>
    <xf numFmtId="49" fontId="4" fillId="2" borderId="78" xfId="0" applyNumberFormat="1" applyFont="1" applyFill="1" applyBorder="1" applyAlignment="1" applyProtection="1">
      <alignment horizontal="center" vertical="center" wrapText="1"/>
    </xf>
    <xf numFmtId="49" fontId="4" fillId="2" borderId="96" xfId="0" applyNumberFormat="1" applyFont="1" applyFill="1" applyBorder="1" applyAlignment="1" applyProtection="1">
      <alignment horizontal="center" vertical="center" wrapText="1"/>
    </xf>
    <xf numFmtId="1" fontId="4" fillId="2" borderId="20" xfId="0" applyNumberFormat="1" applyFont="1" applyFill="1" applyBorder="1" applyAlignment="1" applyProtection="1">
      <alignment horizontal="center" vertical="center"/>
      <protection hidden="1"/>
    </xf>
    <xf numFmtId="1" fontId="4" fillId="2" borderId="22" xfId="0" applyNumberFormat="1" applyFont="1" applyFill="1" applyBorder="1" applyAlignment="1" applyProtection="1">
      <alignment horizontal="center" vertical="center"/>
      <protection hidden="1"/>
    </xf>
    <xf numFmtId="1" fontId="4" fillId="2" borderId="23"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1" fontId="4" fillId="2" borderId="19" xfId="0" applyNumberFormat="1" applyFont="1" applyFill="1" applyBorder="1" applyAlignment="1" applyProtection="1">
      <alignment horizontal="center" vertical="center"/>
      <protection hidden="1"/>
    </xf>
    <xf numFmtId="1" fontId="4" fillId="2" borderId="21" xfId="0" applyNumberFormat="1" applyFont="1" applyFill="1" applyBorder="1" applyAlignment="1" applyProtection="1">
      <alignment horizontal="center" vertical="center"/>
      <protection hidden="1"/>
    </xf>
    <xf numFmtId="49" fontId="4" fillId="2" borderId="32" xfId="0" applyNumberFormat="1" applyFont="1" applyFill="1" applyBorder="1" applyAlignment="1" applyProtection="1">
      <alignment horizontal="center" vertical="center" wrapText="1"/>
    </xf>
    <xf numFmtId="0" fontId="4" fillId="10" borderId="94" xfId="0" applyFont="1" applyFill="1" applyBorder="1" applyAlignment="1" applyProtection="1">
      <alignment horizontal="center" vertical="center" wrapText="1"/>
      <protection hidden="1"/>
    </xf>
    <xf numFmtId="0" fontId="4" fillId="10" borderId="95" xfId="0" applyFont="1" applyFill="1" applyBorder="1" applyAlignment="1" applyProtection="1">
      <alignment horizontal="center" vertical="center" wrapText="1"/>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93" xfId="0" applyFont="1" applyFill="1" applyBorder="1" applyAlignment="1" applyProtection="1">
      <alignment horizontal="center" vertical="center" wrapText="1"/>
      <protection hidden="1"/>
    </xf>
    <xf numFmtId="1" fontId="4" fillId="2" borderId="1" xfId="0" applyNumberFormat="1" applyFont="1" applyFill="1" applyBorder="1" applyAlignment="1" applyProtection="1">
      <alignment horizontal="center" vertical="center"/>
      <protection hidden="1"/>
    </xf>
    <xf numFmtId="1" fontId="4" fillId="2" borderId="3" xfId="0" applyNumberFormat="1" applyFont="1" applyFill="1" applyBorder="1" applyAlignment="1" applyProtection="1">
      <alignment horizontal="center" vertical="center"/>
      <protection hidden="1"/>
    </xf>
    <xf numFmtId="1" fontId="4" fillId="2" borderId="4" xfId="0" applyNumberFormat="1" applyFont="1" applyFill="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2" borderId="61" xfId="0" applyNumberFormat="1" applyFont="1" applyFill="1" applyBorder="1" applyAlignment="1" applyProtection="1">
      <alignment horizontal="center" vertical="center"/>
      <protection hidden="1"/>
    </xf>
    <xf numFmtId="1" fontId="4" fillId="2" borderId="45" xfId="0" applyNumberFormat="1" applyFont="1" applyFill="1" applyBorder="1" applyAlignment="1" applyProtection="1">
      <alignment horizontal="center" vertical="center"/>
      <protection hidden="1"/>
    </xf>
    <xf numFmtId="0" fontId="0" fillId="9" borderId="73" xfId="0" applyFill="1" applyBorder="1" applyAlignment="1" applyProtection="1">
      <alignment horizontal="center"/>
      <protection hidden="1"/>
    </xf>
    <xf numFmtId="0" fontId="0" fillId="9" borderId="57" xfId="0" applyFill="1" applyBorder="1" applyAlignment="1" applyProtection="1">
      <alignment horizontal="center"/>
      <protection hidden="1"/>
    </xf>
    <xf numFmtId="0" fontId="2" fillId="4" borderId="0" xfId="0" applyFont="1" applyFill="1" applyBorder="1" applyAlignment="1" applyProtection="1">
      <alignment horizontal="center" vertical="center" textRotation="90" wrapText="1"/>
      <protection hidden="1"/>
    </xf>
    <xf numFmtId="0" fontId="2" fillId="4" borderId="7" xfId="0" applyFont="1" applyFill="1" applyBorder="1" applyAlignment="1" applyProtection="1">
      <alignment horizontal="center" vertical="center" textRotation="90" wrapText="1"/>
      <protection hidden="1"/>
    </xf>
    <xf numFmtId="164" fontId="5" fillId="6" borderId="11" xfId="0" applyNumberFormat="1" applyFont="1" applyFill="1" applyBorder="1" applyAlignment="1" applyProtection="1">
      <alignment horizontal="center" vertical="center"/>
    </xf>
    <xf numFmtId="164" fontId="5" fillId="6" borderId="15" xfId="0" applyNumberFormat="1" applyFont="1" applyFill="1" applyBorder="1" applyAlignment="1" applyProtection="1">
      <alignment horizontal="center" vertical="center"/>
    </xf>
    <xf numFmtId="0" fontId="5" fillId="2" borderId="5" xfId="0" applyFont="1" applyFill="1" applyBorder="1" applyAlignment="1" applyProtection="1">
      <alignment horizontal="center" wrapText="1"/>
    </xf>
    <xf numFmtId="0" fontId="5" fillId="2" borderId="8" xfId="0" applyFont="1" applyFill="1" applyBorder="1" applyAlignment="1" applyProtection="1">
      <alignment horizontal="center" wrapText="1"/>
    </xf>
    <xf numFmtId="164" fontId="3" fillId="6" borderId="41" xfId="0" applyNumberFormat="1" applyFont="1" applyFill="1" applyBorder="1" applyAlignment="1" applyProtection="1">
      <alignment horizontal="center" vertical="center"/>
    </xf>
    <xf numFmtId="0" fontId="13" fillId="3" borderId="63" xfId="0" applyFont="1" applyFill="1" applyBorder="1" applyAlignment="1" applyProtection="1">
      <alignment horizontal="center"/>
    </xf>
    <xf numFmtId="0" fontId="13" fillId="3" borderId="64" xfId="0" applyFont="1" applyFill="1" applyBorder="1" applyAlignment="1" applyProtection="1">
      <alignment horizontal="center"/>
    </xf>
    <xf numFmtId="49" fontId="11" fillId="2" borderId="42" xfId="0" applyNumberFormat="1" applyFont="1" applyFill="1" applyBorder="1" applyAlignment="1" applyProtection="1">
      <alignment horizontal="center" vertical="center" wrapText="1"/>
    </xf>
    <xf numFmtId="49" fontId="11" fillId="2" borderId="43" xfId="0" applyNumberFormat="1" applyFont="1" applyFill="1" applyBorder="1" applyAlignment="1" applyProtection="1">
      <alignment horizontal="center" vertical="center" wrapText="1"/>
    </xf>
    <xf numFmtId="49" fontId="11" fillId="2" borderId="57" xfId="0" applyNumberFormat="1" applyFont="1" applyFill="1" applyBorder="1" applyAlignment="1" applyProtection="1">
      <alignment horizontal="center" vertical="center" wrapText="1"/>
    </xf>
    <xf numFmtId="49" fontId="11" fillId="2" borderId="20"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49" fontId="11" fillId="2" borderId="3" xfId="0" applyNumberFormat="1" applyFont="1" applyFill="1" applyBorder="1" applyAlignment="1" applyProtection="1">
      <alignment horizontal="center" vertical="center" wrapText="1"/>
    </xf>
    <xf numFmtId="49" fontId="11" fillId="2" borderId="23" xfId="0" applyNumberFormat="1" applyFont="1" applyFill="1" applyBorder="1" applyAlignment="1" applyProtection="1">
      <alignment horizontal="center" vertical="center" wrapText="1"/>
    </xf>
    <xf numFmtId="49" fontId="11" fillId="2" borderId="0" xfId="0" applyNumberFormat="1" applyFont="1" applyFill="1" applyBorder="1" applyAlignment="1" applyProtection="1">
      <alignment horizontal="center" vertical="center" wrapText="1"/>
    </xf>
    <xf numFmtId="49" fontId="11" fillId="2" borderId="5" xfId="0" applyNumberFormat="1" applyFont="1" applyFill="1" applyBorder="1" applyAlignment="1" applyProtection="1">
      <alignment horizontal="center" vertical="center" wrapText="1"/>
    </xf>
    <xf numFmtId="49" fontId="11" fillId="2" borderId="77" xfId="0" applyNumberFormat="1" applyFont="1" applyFill="1" applyBorder="1" applyAlignment="1" applyProtection="1">
      <alignment horizontal="center" vertical="center" wrapText="1"/>
    </xf>
    <xf numFmtId="49" fontId="11" fillId="2" borderId="78" xfId="0" applyNumberFormat="1" applyFont="1" applyFill="1" applyBorder="1" applyAlignment="1" applyProtection="1">
      <alignment horizontal="center" vertical="center" wrapText="1"/>
    </xf>
    <xf numFmtId="49" fontId="11" fillId="2" borderId="79" xfId="0" applyNumberFormat="1" applyFont="1" applyFill="1" applyBorder="1" applyAlignment="1" applyProtection="1">
      <alignment horizontal="center" vertical="center" wrapText="1"/>
    </xf>
    <xf numFmtId="0" fontId="11" fillId="5" borderId="20" xfId="0" applyFont="1" applyFill="1" applyBorder="1" applyAlignment="1" applyProtection="1">
      <alignment horizontal="center" wrapText="1"/>
    </xf>
    <xf numFmtId="0" fontId="11" fillId="5" borderId="2" xfId="0" applyFont="1" applyFill="1" applyBorder="1" applyAlignment="1" applyProtection="1">
      <alignment horizontal="center" wrapText="1"/>
    </xf>
    <xf numFmtId="0" fontId="11" fillId="5" borderId="3" xfId="0" applyFont="1" applyFill="1" applyBorder="1" applyAlignment="1" applyProtection="1">
      <alignment horizontal="center" wrapText="1"/>
    </xf>
    <xf numFmtId="49" fontId="15" fillId="5" borderId="27" xfId="0" applyNumberFormat="1" applyFont="1" applyFill="1" applyBorder="1" applyAlignment="1" applyProtection="1">
      <alignment horizontal="center" vertical="center" wrapText="1"/>
    </xf>
    <xf numFmtId="49" fontId="15" fillId="5" borderId="31" xfId="0" applyNumberFormat="1" applyFont="1" applyFill="1" applyBorder="1" applyAlignment="1" applyProtection="1">
      <alignment horizontal="center" vertical="center" wrapText="1"/>
    </xf>
    <xf numFmtId="49" fontId="11" fillId="2" borderId="14" xfId="0" applyNumberFormat="1" applyFont="1" applyFill="1" applyBorder="1" applyAlignment="1" applyProtection="1">
      <alignment horizontal="center" vertical="center" wrapText="1"/>
    </xf>
    <xf numFmtId="49" fontId="11" fillId="2" borderId="11" xfId="0" applyNumberFormat="1" applyFont="1" applyFill="1" applyBorder="1" applyAlignment="1" applyProtection="1">
      <alignment horizontal="center" vertical="center" wrapText="1"/>
    </xf>
    <xf numFmtId="49" fontId="15" fillId="5" borderId="69" xfId="0" applyNumberFormat="1" applyFont="1" applyFill="1" applyBorder="1" applyAlignment="1" applyProtection="1">
      <alignment horizontal="center" vertical="center" wrapText="1"/>
    </xf>
    <xf numFmtId="49" fontId="15" fillId="5" borderId="60" xfId="0" applyNumberFormat="1" applyFont="1" applyFill="1" applyBorder="1" applyAlignment="1" applyProtection="1">
      <alignment horizontal="center" vertical="center" wrapText="1"/>
    </xf>
    <xf numFmtId="49" fontId="15" fillId="5" borderId="42" xfId="0" applyNumberFormat="1" applyFont="1" applyFill="1" applyBorder="1" applyAlignment="1" applyProtection="1">
      <alignment horizontal="center" vertical="center" wrapText="1"/>
    </xf>
    <xf numFmtId="49" fontId="15" fillId="5" borderId="44" xfId="0" applyNumberFormat="1" applyFont="1" applyFill="1" applyBorder="1" applyAlignment="1" applyProtection="1">
      <alignment horizontal="center" vertical="center" wrapText="1"/>
    </xf>
    <xf numFmtId="49" fontId="15" fillId="5" borderId="14" xfId="0" applyNumberFormat="1" applyFont="1" applyFill="1" applyBorder="1" applyAlignment="1" applyProtection="1">
      <alignment horizontal="center" vertical="center" wrapText="1"/>
    </xf>
    <xf numFmtId="49" fontId="15" fillId="5" borderId="15" xfId="0" applyNumberFormat="1" applyFont="1" applyFill="1" applyBorder="1" applyAlignment="1" applyProtection="1">
      <alignment horizontal="center" vertical="center" wrapText="1"/>
    </xf>
    <xf numFmtId="0" fontId="11" fillId="5" borderId="58" xfId="0" applyFont="1" applyFill="1" applyBorder="1" applyAlignment="1" applyProtection="1">
      <alignment horizontal="center" vertical="center" wrapText="1"/>
    </xf>
    <xf numFmtId="0" fontId="11" fillId="5" borderId="54" xfId="0" applyFont="1" applyFill="1" applyBorder="1" applyAlignment="1" applyProtection="1">
      <alignment horizontal="center" vertical="center" wrapText="1"/>
    </xf>
    <xf numFmtId="0" fontId="11" fillId="5" borderId="55" xfId="0" applyFont="1" applyFill="1" applyBorder="1" applyAlignment="1" applyProtection="1">
      <alignment horizontal="center" vertical="center" wrapText="1"/>
    </xf>
    <xf numFmtId="49" fontId="11" fillId="2" borderId="15" xfId="0" applyNumberFormat="1" applyFont="1" applyFill="1" applyBorder="1" applyAlignment="1" applyProtection="1">
      <alignment horizontal="center" vertical="center" wrapText="1"/>
    </xf>
    <xf numFmtId="0" fontId="14" fillId="5" borderId="16" xfId="0" applyFont="1" applyFill="1" applyBorder="1" applyAlignment="1" applyProtection="1">
      <alignment horizontal="center" vertical="center" wrapText="1"/>
    </xf>
    <xf numFmtId="0" fontId="14" fillId="5" borderId="17" xfId="0" applyFont="1" applyFill="1" applyBorder="1" applyAlignment="1" applyProtection="1">
      <alignment horizontal="center" vertical="center" wrapText="1"/>
    </xf>
    <xf numFmtId="0" fontId="14" fillId="5" borderId="42" xfId="0" applyFont="1" applyFill="1" applyBorder="1" applyAlignment="1" applyProtection="1">
      <alignment horizontal="center" vertical="center" wrapText="1"/>
    </xf>
    <xf numFmtId="0" fontId="14" fillId="5" borderId="43" xfId="0" applyFont="1" applyFill="1" applyBorder="1" applyAlignment="1" applyProtection="1">
      <alignment horizontal="center" vertical="center" wrapText="1"/>
    </xf>
    <xf numFmtId="49" fontId="11" fillId="2" borderId="16" xfId="0" applyNumberFormat="1" applyFont="1" applyFill="1" applyBorder="1" applyAlignment="1" applyProtection="1">
      <alignment horizontal="center" vertical="center" wrapText="1"/>
    </xf>
    <xf numFmtId="49" fontId="11" fillId="2" borderId="17" xfId="0" applyNumberFormat="1" applyFont="1" applyFill="1" applyBorder="1" applyAlignment="1" applyProtection="1">
      <alignment horizontal="center" vertical="center" wrapText="1"/>
    </xf>
    <xf numFmtId="49" fontId="11" fillId="2" borderId="46" xfId="0" applyNumberFormat="1" applyFont="1" applyFill="1" applyBorder="1" applyAlignment="1" applyProtection="1">
      <alignment horizontal="center" vertical="center" wrapText="1"/>
    </xf>
    <xf numFmtId="0" fontId="11" fillId="5" borderId="58" xfId="0" applyFont="1" applyFill="1" applyBorder="1" applyAlignment="1" applyProtection="1">
      <alignment horizontal="center" wrapText="1"/>
    </xf>
    <xf numFmtId="0" fontId="11" fillId="5" borderId="54" xfId="0" applyFont="1" applyFill="1" applyBorder="1" applyAlignment="1" applyProtection="1">
      <alignment horizontal="center" wrapText="1"/>
    </xf>
    <xf numFmtId="0" fontId="11" fillId="5" borderId="55" xfId="0" applyFont="1" applyFill="1" applyBorder="1" applyAlignment="1" applyProtection="1">
      <alignment horizontal="center" wrapText="1"/>
    </xf>
    <xf numFmtId="1" fontId="4" fillId="2" borderId="87" xfId="0" applyNumberFormat="1" applyFont="1" applyFill="1" applyBorder="1" applyAlignment="1" applyProtection="1">
      <alignment horizontal="center" vertical="center" wrapText="1"/>
    </xf>
    <xf numFmtId="1" fontId="4" fillId="2" borderId="95" xfId="0" applyNumberFormat="1" applyFont="1" applyFill="1" applyBorder="1" applyAlignment="1" applyProtection="1">
      <alignment horizontal="center" vertical="center" wrapText="1"/>
    </xf>
    <xf numFmtId="1" fontId="4" fillId="2" borderId="88" xfId="0" applyNumberFormat="1" applyFont="1" applyFill="1" applyBorder="1" applyAlignment="1" applyProtection="1">
      <alignment horizontal="center" vertical="center" wrapText="1"/>
    </xf>
    <xf numFmtId="0" fontId="6" fillId="0" borderId="0" xfId="0" applyFont="1" applyAlignment="1" applyProtection="1">
      <alignment horizontal="center" wrapText="1"/>
      <protection hidden="1"/>
    </xf>
    <xf numFmtId="164" fontId="24" fillId="6" borderId="57" xfId="0" applyNumberFormat="1" applyFont="1" applyFill="1" applyBorder="1" applyAlignment="1" applyProtection="1">
      <alignment horizontal="center" vertical="center"/>
    </xf>
    <xf numFmtId="164" fontId="25" fillId="6" borderId="14" xfId="0" applyNumberFormat="1" applyFont="1" applyFill="1" applyBorder="1" applyAlignment="1" applyProtection="1">
      <alignment horizontal="center" vertical="center"/>
    </xf>
    <xf numFmtId="164" fontId="26" fillId="6" borderId="16" xfId="0" applyNumberFormat="1" applyFont="1" applyFill="1" applyBorder="1" applyAlignment="1" applyProtection="1">
      <alignment horizontal="center" vertical="center"/>
    </xf>
    <xf numFmtId="164" fontId="25" fillId="6" borderId="11" xfId="0" applyNumberFormat="1" applyFont="1" applyFill="1" applyBorder="1" applyAlignment="1" applyProtection="1">
      <alignment horizontal="center" vertical="center"/>
    </xf>
    <xf numFmtId="164" fontId="26" fillId="6" borderId="17" xfId="0" applyNumberFormat="1" applyFont="1" applyFill="1" applyBorder="1" applyAlignment="1" applyProtection="1">
      <alignment horizontal="center" vertical="center"/>
    </xf>
    <xf numFmtId="164" fontId="24" fillId="6" borderId="31" xfId="0" applyNumberFormat="1" applyFont="1" applyFill="1" applyBorder="1" applyAlignment="1" applyProtection="1">
      <alignment horizontal="center" vertical="center"/>
    </xf>
    <xf numFmtId="164" fontId="25" fillId="6" borderId="15" xfId="0" applyNumberFormat="1" applyFont="1" applyFill="1" applyBorder="1" applyAlignment="1" applyProtection="1">
      <alignment horizontal="center" vertical="center"/>
    </xf>
    <xf numFmtId="164" fontId="24" fillId="6" borderId="73" xfId="0" applyNumberFormat="1" applyFont="1" applyFill="1" applyBorder="1" applyAlignment="1" applyProtection="1">
      <alignment horizontal="center" vertical="center"/>
    </xf>
    <xf numFmtId="164" fontId="26" fillId="6" borderId="18" xfId="0" applyNumberFormat="1" applyFont="1" applyFill="1" applyBorder="1" applyAlignment="1" applyProtection="1">
      <alignment horizontal="center" vertical="center"/>
    </xf>
    <xf numFmtId="164" fontId="25" fillId="6" borderId="22" xfId="0" applyNumberFormat="1" applyFont="1" applyFill="1" applyBorder="1" applyAlignment="1" applyProtection="1">
      <alignment horizontal="center" vertical="center"/>
    </xf>
    <xf numFmtId="164" fontId="25" fillId="6" borderId="24" xfId="0" applyNumberFormat="1" applyFont="1" applyFill="1" applyBorder="1" applyAlignment="1" applyProtection="1">
      <alignment horizontal="center" vertical="center"/>
    </xf>
    <xf numFmtId="164" fontId="25" fillId="6" borderId="21" xfId="0" applyNumberFormat="1" applyFont="1" applyFill="1" applyBorder="1" applyAlignment="1" applyProtection="1">
      <alignment horizontal="center" vertical="center"/>
    </xf>
    <xf numFmtId="0" fontId="27" fillId="2" borderId="1"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wrapText="1"/>
    </xf>
    <xf numFmtId="0" fontId="27" fillId="2" borderId="3"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49" fontId="28" fillId="2" borderId="1" xfId="0" applyNumberFormat="1" applyFont="1" applyFill="1" applyBorder="1" applyAlignment="1" applyProtection="1">
      <alignment horizontal="center" vertical="center" wrapText="1"/>
    </xf>
    <xf numFmtId="49" fontId="28" fillId="2" borderId="2" xfId="0" applyNumberFormat="1" applyFont="1" applyFill="1" applyBorder="1" applyAlignment="1" applyProtection="1">
      <alignment horizontal="center" vertical="center" wrapText="1"/>
    </xf>
    <xf numFmtId="49" fontId="28" fillId="2" borderId="3" xfId="0" applyNumberFormat="1" applyFont="1" applyFill="1" applyBorder="1" applyAlignment="1" applyProtection="1">
      <alignment horizontal="center" vertical="center" wrapText="1"/>
    </xf>
    <xf numFmtId="49" fontId="28" fillId="2" borderId="61" xfId="0" applyNumberFormat="1" applyFont="1" applyFill="1" applyBorder="1" applyAlignment="1" applyProtection="1">
      <alignment horizontal="center" vertical="center" wrapText="1"/>
    </xf>
    <xf numFmtId="49" fontId="28" fillId="2" borderId="48" xfId="0" applyNumberFormat="1" applyFont="1" applyFill="1" applyBorder="1" applyAlignment="1" applyProtection="1">
      <alignment horizontal="center" vertical="center" wrapText="1"/>
    </xf>
    <xf numFmtId="49" fontId="28" fillId="2" borderId="45" xfId="0" applyNumberFormat="1" applyFont="1" applyFill="1" applyBorder="1" applyAlignment="1" applyProtection="1">
      <alignment horizontal="center" vertical="center" wrapText="1"/>
    </xf>
    <xf numFmtId="49" fontId="29" fillId="2" borderId="61" xfId="0" applyNumberFormat="1" applyFont="1" applyFill="1" applyBorder="1" applyAlignment="1" applyProtection="1">
      <alignment horizontal="center" vertical="center" wrapText="1"/>
    </xf>
    <xf numFmtId="49" fontId="29" fillId="2" borderId="48" xfId="0" applyNumberFormat="1" applyFont="1" applyFill="1" applyBorder="1" applyAlignment="1" applyProtection="1">
      <alignment horizontal="center" vertical="center" wrapText="1"/>
    </xf>
    <xf numFmtId="49" fontId="29" fillId="2" borderId="45" xfId="0" applyNumberFormat="1" applyFont="1" applyFill="1" applyBorder="1" applyAlignment="1" applyProtection="1">
      <alignment horizontal="center" vertical="center" wrapText="1"/>
    </xf>
    <xf numFmtId="49" fontId="28" fillId="2" borderId="31" xfId="0" applyNumberFormat="1" applyFont="1" applyFill="1" applyBorder="1" applyAlignment="1" applyProtection="1">
      <alignment horizontal="center" vertical="center" wrapText="1"/>
    </xf>
    <xf numFmtId="0" fontId="28" fillId="2" borderId="32" xfId="0" applyFont="1" applyFill="1" applyBorder="1" applyAlignment="1" applyProtection="1">
      <alignment horizontal="center" vertical="center" wrapText="1"/>
    </xf>
    <xf numFmtId="0" fontId="28" fillId="2" borderId="33" xfId="0" applyFont="1" applyFill="1" applyBorder="1" applyAlignment="1" applyProtection="1">
      <alignment horizontal="center" vertical="center" wrapText="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0"/>
  <tableStyles count="0" defaultTableStyle="TableStyleMedium9" defaultPivotStyle="PivotStyleLight16"/>
  <colors>
    <mruColors>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Daten 2015'!$AY$5" lockText="1" noThreeD="1"/>
</file>

<file path=xl/ctrlProps/ctrlProp10.xml><?xml version="1.0" encoding="utf-8"?>
<formControlPr xmlns="http://schemas.microsoft.com/office/spreadsheetml/2009/9/main" objectType="CheckBox" checked="Checked" fmlaLink="'Daten 2015'!$AY$14" lockText="1" noThreeD="1"/>
</file>

<file path=xl/ctrlProps/ctrlProp11.xml><?xml version="1.0" encoding="utf-8"?>
<formControlPr xmlns="http://schemas.microsoft.com/office/spreadsheetml/2009/9/main" objectType="CheckBox" checked="Checked" fmlaLink="'Daten 2015'!$AY$15" lockText="1" noThreeD="1"/>
</file>

<file path=xl/ctrlProps/ctrlProp12.xml><?xml version="1.0" encoding="utf-8"?>
<formControlPr xmlns="http://schemas.microsoft.com/office/spreadsheetml/2009/9/main" objectType="CheckBox" checked="Checked" fmlaLink="'Daten 2015'!$AY$16" lockText="1" noThreeD="1"/>
</file>

<file path=xl/ctrlProps/ctrlProp13.xml><?xml version="1.0" encoding="utf-8"?>
<formControlPr xmlns="http://schemas.microsoft.com/office/spreadsheetml/2009/9/main" objectType="CheckBox" checked="Checked" fmlaLink="'Daten 2015'!$AY$17" lockText="1" noThreeD="1"/>
</file>

<file path=xl/ctrlProps/ctrlProp14.xml><?xml version="1.0" encoding="utf-8"?>
<formControlPr xmlns="http://schemas.microsoft.com/office/spreadsheetml/2009/9/main" objectType="CheckBox" checked="Checked" fmlaLink="'Daten 2015'!$AY$18" lockText="1" noThreeD="1"/>
</file>

<file path=xl/ctrlProps/ctrlProp15.xml><?xml version="1.0" encoding="utf-8"?>
<formControlPr xmlns="http://schemas.microsoft.com/office/spreadsheetml/2009/9/main" objectType="CheckBox" checked="Checked" fmlaLink="'Daten 2015'!$AY$19" lockText="1" noThreeD="1"/>
</file>

<file path=xl/ctrlProps/ctrlProp16.xml><?xml version="1.0" encoding="utf-8"?>
<formControlPr xmlns="http://schemas.microsoft.com/office/spreadsheetml/2009/9/main" objectType="CheckBox" checked="Checked" fmlaLink="'Daten 2015'!$AY$20" lockText="1" noThreeD="1"/>
</file>

<file path=xl/ctrlProps/ctrlProp17.xml><?xml version="1.0" encoding="utf-8"?>
<formControlPr xmlns="http://schemas.microsoft.com/office/spreadsheetml/2009/9/main" objectType="CheckBox" checked="Checked" fmlaLink="'Daten 2015'!$AY$21" lockText="1" noThreeD="1"/>
</file>

<file path=xl/ctrlProps/ctrlProp18.xml><?xml version="1.0" encoding="utf-8"?>
<formControlPr xmlns="http://schemas.microsoft.com/office/spreadsheetml/2009/9/main" objectType="CheckBox" checked="Checked" fmlaLink="'Daten 2015'!$AY$22" lockText="1" noThreeD="1"/>
</file>

<file path=xl/ctrlProps/ctrlProp19.xml><?xml version="1.0" encoding="utf-8"?>
<formControlPr xmlns="http://schemas.microsoft.com/office/spreadsheetml/2009/9/main" objectType="CheckBox" checked="Checked" fmlaLink="'Daten 2015'!$AY$23" lockText="1" noThreeD="1"/>
</file>

<file path=xl/ctrlProps/ctrlProp2.xml><?xml version="1.0" encoding="utf-8"?>
<formControlPr xmlns="http://schemas.microsoft.com/office/spreadsheetml/2009/9/main" objectType="CheckBox" checked="Checked" fmlaLink="'Daten 2015'!$AY$6" lockText="1" noThreeD="1"/>
</file>

<file path=xl/ctrlProps/ctrlProp20.xml><?xml version="1.0" encoding="utf-8"?>
<formControlPr xmlns="http://schemas.microsoft.com/office/spreadsheetml/2009/9/main" objectType="CheckBox" checked="Checked" fmlaLink="'Daten 2015'!$AY$24" lockText="1" noThreeD="1"/>
</file>

<file path=xl/ctrlProps/ctrlProp21.xml><?xml version="1.0" encoding="utf-8"?>
<formControlPr xmlns="http://schemas.microsoft.com/office/spreadsheetml/2009/9/main" objectType="CheckBox" checked="Checked" fmlaLink="'Daten 2015'!$AY$25" lockText="1" noThreeD="1"/>
</file>

<file path=xl/ctrlProps/ctrlProp22.xml><?xml version="1.0" encoding="utf-8"?>
<formControlPr xmlns="http://schemas.microsoft.com/office/spreadsheetml/2009/9/main" objectType="CheckBox" checked="Checked" fmlaLink="'Daten 2015'!$AY$26" lockText="1" noThreeD="1"/>
</file>

<file path=xl/ctrlProps/ctrlProp23.xml><?xml version="1.0" encoding="utf-8"?>
<formControlPr xmlns="http://schemas.microsoft.com/office/spreadsheetml/2009/9/main" objectType="CheckBox" checked="Checked" fmlaLink="'Daten 2015'!$AY$27" lockText="1" noThreeD="1"/>
</file>

<file path=xl/ctrlProps/ctrlProp24.xml><?xml version="1.0" encoding="utf-8"?>
<formControlPr xmlns="http://schemas.microsoft.com/office/spreadsheetml/2009/9/main" objectType="CheckBox" checked="Checked" fmlaLink="'Daten 2015'!$AY$28" lockText="1" noThreeD="1"/>
</file>

<file path=xl/ctrlProps/ctrlProp25.xml><?xml version="1.0" encoding="utf-8"?>
<formControlPr xmlns="http://schemas.microsoft.com/office/spreadsheetml/2009/9/main" objectType="CheckBox" checked="Checked" fmlaLink="'Daten 2015'!$AY$29" lockText="1" noThreeD="1"/>
</file>

<file path=xl/ctrlProps/ctrlProp26.xml><?xml version="1.0" encoding="utf-8"?>
<formControlPr xmlns="http://schemas.microsoft.com/office/spreadsheetml/2009/9/main" objectType="CheckBox" checked="Checked" fmlaLink="'Daten 2015'!$AY$30" lockText="1" noThreeD="1"/>
</file>

<file path=xl/ctrlProps/ctrlProp27.xml><?xml version="1.0" encoding="utf-8"?>
<formControlPr xmlns="http://schemas.microsoft.com/office/spreadsheetml/2009/9/main" objectType="CheckBox" checked="Checked" fmlaLink="'Daten 2015'!$AY$31" lockText="1" noThreeD="1"/>
</file>

<file path=xl/ctrlProps/ctrlProp28.xml><?xml version="1.0" encoding="utf-8"?>
<formControlPr xmlns="http://schemas.microsoft.com/office/spreadsheetml/2009/9/main" objectType="CheckBox" checked="Checked" fmlaLink="'Daten 2015'!$AY$32" lockText="1" noThreeD="1"/>
</file>

<file path=xl/ctrlProps/ctrlProp29.xml><?xml version="1.0" encoding="utf-8"?>
<formControlPr xmlns="http://schemas.microsoft.com/office/spreadsheetml/2009/9/main" objectType="CheckBox" checked="Checked" fmlaLink="'Daten 2015'!$AY$33" lockText="1" noThreeD="1"/>
</file>

<file path=xl/ctrlProps/ctrlProp3.xml><?xml version="1.0" encoding="utf-8"?>
<formControlPr xmlns="http://schemas.microsoft.com/office/spreadsheetml/2009/9/main" objectType="CheckBox" checked="Checked" fmlaLink="'Daten 2015'!$AY$7" lockText="1" noThreeD="1"/>
</file>

<file path=xl/ctrlProps/ctrlProp30.xml><?xml version="1.0" encoding="utf-8"?>
<formControlPr xmlns="http://schemas.microsoft.com/office/spreadsheetml/2009/9/main" objectType="CheckBox" checked="Checked" fmlaLink="'Daten 2015'!$AY$34" lockText="1" noThreeD="1"/>
</file>

<file path=xl/ctrlProps/ctrlProp31.xml><?xml version="1.0" encoding="utf-8"?>
<formControlPr xmlns="http://schemas.microsoft.com/office/spreadsheetml/2009/9/main" objectType="CheckBox" checked="Checked" fmlaLink="'Daten 2015'!$AY$35" lockText="1" noThreeD="1"/>
</file>

<file path=xl/ctrlProps/ctrlProp32.xml><?xml version="1.0" encoding="utf-8"?>
<formControlPr xmlns="http://schemas.microsoft.com/office/spreadsheetml/2009/9/main" objectType="CheckBox" checked="Checked" fmlaLink="'Daten 2015'!$AY$36" lockText="1" noThreeD="1"/>
</file>

<file path=xl/ctrlProps/ctrlProp33.xml><?xml version="1.0" encoding="utf-8"?>
<formControlPr xmlns="http://schemas.microsoft.com/office/spreadsheetml/2009/9/main" objectType="CheckBox" checked="Checked" fmlaLink="'Daten 2015'!$AZ$5" lockText="1" noThreeD="1"/>
</file>

<file path=xl/ctrlProps/ctrlProp34.xml><?xml version="1.0" encoding="utf-8"?>
<formControlPr xmlns="http://schemas.microsoft.com/office/spreadsheetml/2009/9/main" objectType="CheckBox" checked="Checked" fmlaLink="'Daten 2015'!$AZ$6" lockText="1" noThreeD="1"/>
</file>

<file path=xl/ctrlProps/ctrlProp35.xml><?xml version="1.0" encoding="utf-8"?>
<formControlPr xmlns="http://schemas.microsoft.com/office/spreadsheetml/2009/9/main" objectType="CheckBox" checked="Checked" fmlaLink="'Daten 2015'!$AZ$7" lockText="1" noThreeD="1"/>
</file>

<file path=xl/ctrlProps/ctrlProp36.xml><?xml version="1.0" encoding="utf-8"?>
<formControlPr xmlns="http://schemas.microsoft.com/office/spreadsheetml/2009/9/main" objectType="CheckBox" checked="Checked" fmlaLink="'Daten 2015'!$AZ$8" lockText="1" noThreeD="1"/>
</file>

<file path=xl/ctrlProps/ctrlProp37.xml><?xml version="1.0" encoding="utf-8"?>
<formControlPr xmlns="http://schemas.microsoft.com/office/spreadsheetml/2009/9/main" objectType="CheckBox" checked="Checked" fmlaLink="'Daten 2015'!$AZ$9" lockText="1" noThreeD="1"/>
</file>

<file path=xl/ctrlProps/ctrlProp38.xml><?xml version="1.0" encoding="utf-8"?>
<formControlPr xmlns="http://schemas.microsoft.com/office/spreadsheetml/2009/9/main" objectType="CheckBox" checked="Checked" fmlaLink="'Daten 2015'!$AZ$10" lockText="1" noThreeD="1"/>
</file>

<file path=xl/ctrlProps/ctrlProp39.xml><?xml version="1.0" encoding="utf-8"?>
<formControlPr xmlns="http://schemas.microsoft.com/office/spreadsheetml/2009/9/main" objectType="CheckBox" checked="Checked" fmlaLink="'Daten 2015'!$AZ$11" lockText="1" noThreeD="1"/>
</file>

<file path=xl/ctrlProps/ctrlProp4.xml><?xml version="1.0" encoding="utf-8"?>
<formControlPr xmlns="http://schemas.microsoft.com/office/spreadsheetml/2009/9/main" objectType="CheckBox" checked="Checked" fmlaLink="'Daten 2015'!$AY$8" lockText="1" noThreeD="1"/>
</file>

<file path=xl/ctrlProps/ctrlProp40.xml><?xml version="1.0" encoding="utf-8"?>
<formControlPr xmlns="http://schemas.microsoft.com/office/spreadsheetml/2009/9/main" objectType="CheckBox" checked="Checked" fmlaLink="'Daten 2015'!$AZ$12" lockText="1" noThreeD="1"/>
</file>

<file path=xl/ctrlProps/ctrlProp41.xml><?xml version="1.0" encoding="utf-8"?>
<formControlPr xmlns="http://schemas.microsoft.com/office/spreadsheetml/2009/9/main" objectType="CheckBox" checked="Checked" fmlaLink="'Daten 2015'!$AZ$13" lockText="1" noThreeD="1"/>
</file>

<file path=xl/ctrlProps/ctrlProp42.xml><?xml version="1.0" encoding="utf-8"?>
<formControlPr xmlns="http://schemas.microsoft.com/office/spreadsheetml/2009/9/main" objectType="CheckBox" checked="Checked" fmlaLink="'Daten 2015'!$AZ$14" lockText="1" noThreeD="1"/>
</file>

<file path=xl/ctrlProps/ctrlProp43.xml><?xml version="1.0" encoding="utf-8"?>
<formControlPr xmlns="http://schemas.microsoft.com/office/spreadsheetml/2009/9/main" objectType="CheckBox" checked="Checked" fmlaLink="'Daten 2015'!$AZ$15" lockText="1" noThreeD="1"/>
</file>

<file path=xl/ctrlProps/ctrlProp44.xml><?xml version="1.0" encoding="utf-8"?>
<formControlPr xmlns="http://schemas.microsoft.com/office/spreadsheetml/2009/9/main" objectType="CheckBox" checked="Checked" fmlaLink="'Daten 2015'!$AZ$16" lockText="1" noThreeD="1"/>
</file>

<file path=xl/ctrlProps/ctrlProp45.xml><?xml version="1.0" encoding="utf-8"?>
<formControlPr xmlns="http://schemas.microsoft.com/office/spreadsheetml/2009/9/main" objectType="CheckBox" checked="Checked" fmlaLink="'Daten 2015'!$AZ$17" lockText="1" noThreeD="1"/>
</file>

<file path=xl/ctrlProps/ctrlProp46.xml><?xml version="1.0" encoding="utf-8"?>
<formControlPr xmlns="http://schemas.microsoft.com/office/spreadsheetml/2009/9/main" objectType="CheckBox" checked="Checked" fmlaLink="'Daten 2015'!$AZ$18" lockText="1" noThreeD="1"/>
</file>

<file path=xl/ctrlProps/ctrlProp47.xml><?xml version="1.0" encoding="utf-8"?>
<formControlPr xmlns="http://schemas.microsoft.com/office/spreadsheetml/2009/9/main" objectType="CheckBox" checked="Checked" fmlaLink="'Daten 2015'!$AZ$19" lockText="1" noThreeD="1"/>
</file>

<file path=xl/ctrlProps/ctrlProp48.xml><?xml version="1.0" encoding="utf-8"?>
<formControlPr xmlns="http://schemas.microsoft.com/office/spreadsheetml/2009/9/main" objectType="CheckBox" checked="Checked" fmlaLink="'Daten 2015'!$AZ$20" lockText="1" noThreeD="1"/>
</file>

<file path=xl/ctrlProps/ctrlProp49.xml><?xml version="1.0" encoding="utf-8"?>
<formControlPr xmlns="http://schemas.microsoft.com/office/spreadsheetml/2009/9/main" objectType="CheckBox" checked="Checked" fmlaLink="'Daten 2015'!$AZ$21" lockText="1" noThreeD="1"/>
</file>

<file path=xl/ctrlProps/ctrlProp5.xml><?xml version="1.0" encoding="utf-8"?>
<formControlPr xmlns="http://schemas.microsoft.com/office/spreadsheetml/2009/9/main" objectType="CheckBox" checked="Checked" fmlaLink="'Daten 2015'!$AY$9" lockText="1" noThreeD="1"/>
</file>

<file path=xl/ctrlProps/ctrlProp50.xml><?xml version="1.0" encoding="utf-8"?>
<formControlPr xmlns="http://schemas.microsoft.com/office/spreadsheetml/2009/9/main" objectType="CheckBox" checked="Checked" fmlaLink="'Daten 2015'!$AZ$22" lockText="1" noThreeD="1"/>
</file>

<file path=xl/ctrlProps/ctrlProp51.xml><?xml version="1.0" encoding="utf-8"?>
<formControlPr xmlns="http://schemas.microsoft.com/office/spreadsheetml/2009/9/main" objectType="CheckBox" checked="Checked" fmlaLink="'Daten 2015'!$AZ$24" lockText="1" noThreeD="1"/>
</file>

<file path=xl/ctrlProps/ctrlProp52.xml><?xml version="1.0" encoding="utf-8"?>
<formControlPr xmlns="http://schemas.microsoft.com/office/spreadsheetml/2009/9/main" objectType="CheckBox" checked="Checked" fmlaLink="'Daten 2015'!$AZ$26" lockText="1" noThreeD="1"/>
</file>

<file path=xl/ctrlProps/ctrlProp53.xml><?xml version="1.0" encoding="utf-8"?>
<formControlPr xmlns="http://schemas.microsoft.com/office/spreadsheetml/2009/9/main" objectType="CheckBox" checked="Checked" fmlaLink="'Daten 2015'!$AZ$27" lockText="1" noThreeD="1"/>
</file>

<file path=xl/ctrlProps/ctrlProp54.xml><?xml version="1.0" encoding="utf-8"?>
<formControlPr xmlns="http://schemas.microsoft.com/office/spreadsheetml/2009/9/main" objectType="CheckBox" checked="Checked" fmlaLink="'Daten 2015'!$AZ$29" lockText="1" noThreeD="1"/>
</file>

<file path=xl/ctrlProps/ctrlProp55.xml><?xml version="1.0" encoding="utf-8"?>
<formControlPr xmlns="http://schemas.microsoft.com/office/spreadsheetml/2009/9/main" objectType="CheckBox" checked="Checked" fmlaLink="'Daten 2015'!$AZ$30" lockText="1" noThreeD="1"/>
</file>

<file path=xl/ctrlProps/ctrlProp56.xml><?xml version="1.0" encoding="utf-8"?>
<formControlPr xmlns="http://schemas.microsoft.com/office/spreadsheetml/2009/9/main" objectType="CheckBox" checked="Checked" fmlaLink="'Daten 2015'!$AZ$32" lockText="1" noThreeD="1"/>
</file>

<file path=xl/ctrlProps/ctrlProp57.xml><?xml version="1.0" encoding="utf-8"?>
<formControlPr xmlns="http://schemas.microsoft.com/office/spreadsheetml/2009/9/main" objectType="CheckBox" checked="Checked" fmlaLink="'Daten 2015'!$AZ$25" lockText="1" noThreeD="1"/>
</file>

<file path=xl/ctrlProps/ctrlProp58.xml><?xml version="1.0" encoding="utf-8"?>
<formControlPr xmlns="http://schemas.microsoft.com/office/spreadsheetml/2009/9/main" objectType="CheckBox" checked="Checked" fmlaLink="'Daten 2015'!$AZ$23" lockText="1" noThreeD="1"/>
</file>

<file path=xl/ctrlProps/ctrlProp59.xml><?xml version="1.0" encoding="utf-8"?>
<formControlPr xmlns="http://schemas.microsoft.com/office/spreadsheetml/2009/9/main" objectType="CheckBox" checked="Checked" fmlaLink="'Daten 2015'!$AZ$28" lockText="1" noThreeD="1"/>
</file>

<file path=xl/ctrlProps/ctrlProp6.xml><?xml version="1.0" encoding="utf-8"?>
<formControlPr xmlns="http://schemas.microsoft.com/office/spreadsheetml/2009/9/main" objectType="CheckBox" checked="Checked" fmlaLink="'Daten 2015'!$AY$10" lockText="1" noThreeD="1"/>
</file>

<file path=xl/ctrlProps/ctrlProp60.xml><?xml version="1.0" encoding="utf-8"?>
<formControlPr xmlns="http://schemas.microsoft.com/office/spreadsheetml/2009/9/main" objectType="CheckBox" checked="Checked" fmlaLink="'Daten 2015'!$AZ$31" lockText="1" noThreeD="1"/>
</file>

<file path=xl/ctrlProps/ctrlProp61.xml><?xml version="1.0" encoding="utf-8"?>
<formControlPr xmlns="http://schemas.microsoft.com/office/spreadsheetml/2009/9/main" objectType="CheckBox" checked="Checked" fmlaLink="'Daten 2015'!$AZ$33" lockText="1" noThreeD="1"/>
</file>

<file path=xl/ctrlProps/ctrlProp62.xml><?xml version="1.0" encoding="utf-8"?>
<formControlPr xmlns="http://schemas.microsoft.com/office/spreadsheetml/2009/9/main" objectType="CheckBox" checked="Checked" fmlaLink="'Daten 2015'!$AZ$34" lockText="1" noThreeD="1"/>
</file>

<file path=xl/ctrlProps/ctrlProp63.xml><?xml version="1.0" encoding="utf-8"?>
<formControlPr xmlns="http://schemas.microsoft.com/office/spreadsheetml/2009/9/main" objectType="CheckBox" checked="Checked" fmlaLink="'Daten 2015'!$AZ$35" lockText="1" noThreeD="1"/>
</file>

<file path=xl/ctrlProps/ctrlProp64.xml><?xml version="1.0" encoding="utf-8"?>
<formControlPr xmlns="http://schemas.microsoft.com/office/spreadsheetml/2009/9/main" objectType="CheckBox" checked="Checked" fmlaLink="'Daten 2015'!$AZ$36" lockText="1" noThreeD="1"/>
</file>

<file path=xl/ctrlProps/ctrlProp7.xml><?xml version="1.0" encoding="utf-8"?>
<formControlPr xmlns="http://schemas.microsoft.com/office/spreadsheetml/2009/9/main" objectType="CheckBox" checked="Checked" fmlaLink="'Daten 2015'!$AY$11" lockText="1" noThreeD="1"/>
</file>

<file path=xl/ctrlProps/ctrlProp8.xml><?xml version="1.0" encoding="utf-8"?>
<formControlPr xmlns="http://schemas.microsoft.com/office/spreadsheetml/2009/9/main" objectType="CheckBox" checked="Checked" fmlaLink="'Daten 2015'!$AY$12" lockText="1" noThreeD="1"/>
</file>

<file path=xl/ctrlProps/ctrlProp9.xml><?xml version="1.0" encoding="utf-8"?>
<formControlPr xmlns="http://schemas.microsoft.com/office/spreadsheetml/2009/9/main" objectType="CheckBox" checked="Checked" fmlaLink="'Daten 2015'!$AY$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tiff"/></Relationships>
</file>

<file path=xl/drawings/_rels/drawing10.xml.rels><?xml version="1.0" encoding="UTF-8" standalone="yes"?>
<Relationships xmlns="http://schemas.openxmlformats.org/package/2006/relationships"><Relationship Id="rId1" Type="http://schemas.openxmlformats.org/officeDocument/2006/relationships/image" Target="../media/image8.tiff"/></Relationships>
</file>

<file path=xl/drawings/_rels/drawing2.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image" Target="../media/image4.tiff"/></Relationships>
</file>

<file path=xl/drawings/_rels/drawing3.xml.rels><?xml version="1.0" encoding="UTF-8" standalone="yes"?>
<Relationships xmlns="http://schemas.openxmlformats.org/package/2006/relationships"><Relationship Id="rId1" Type="http://schemas.openxmlformats.org/officeDocument/2006/relationships/image" Target="../media/image6.tiff"/></Relationships>
</file>

<file path=xl/drawings/_rels/drawing4.xml.rels><?xml version="1.0" encoding="UTF-8" standalone="yes"?>
<Relationships xmlns="http://schemas.openxmlformats.org/package/2006/relationships"><Relationship Id="rId1" Type="http://schemas.openxmlformats.org/officeDocument/2006/relationships/image" Target="../media/image2.tiff"/></Relationships>
</file>

<file path=xl/drawings/_rels/drawing5.xml.rels><?xml version="1.0" encoding="UTF-8" standalone="yes"?>
<Relationships xmlns="http://schemas.openxmlformats.org/package/2006/relationships"><Relationship Id="rId1" Type="http://schemas.openxmlformats.org/officeDocument/2006/relationships/image" Target="../media/image5.tiff"/></Relationships>
</file>

<file path=xl/drawings/_rels/drawing6.xml.rels><?xml version="1.0" encoding="UTF-8" standalone="yes"?>
<Relationships xmlns="http://schemas.openxmlformats.org/package/2006/relationships"><Relationship Id="rId1" Type="http://schemas.openxmlformats.org/officeDocument/2006/relationships/image" Target="../media/image5.tiff"/></Relationships>
</file>

<file path=xl/drawings/_rels/drawing7.xml.rels><?xml version="1.0" encoding="UTF-8" standalone="yes"?>
<Relationships xmlns="http://schemas.openxmlformats.org/package/2006/relationships"><Relationship Id="rId1" Type="http://schemas.openxmlformats.org/officeDocument/2006/relationships/image" Target="../media/image2.tiff"/></Relationships>
</file>

<file path=xl/drawings/_rels/drawing8.xml.rels><?xml version="1.0" encoding="UTF-8" standalone="yes"?>
<Relationships xmlns="http://schemas.openxmlformats.org/package/2006/relationships"><Relationship Id="rId1" Type="http://schemas.openxmlformats.org/officeDocument/2006/relationships/image" Target="../media/image7.tiff"/></Relationships>
</file>

<file path=xl/drawings/_rels/drawing9.xml.rels><?xml version="1.0" encoding="UTF-8" standalone="yes"?>
<Relationships xmlns="http://schemas.openxmlformats.org/package/2006/relationships"><Relationship Id="rId1" Type="http://schemas.openxmlformats.org/officeDocument/2006/relationships/image" Target="../media/image8.tiff"/></Relationships>
</file>

<file path=xl/drawings/drawing1.xml><?xml version="1.0" encoding="utf-8"?>
<xdr:wsDr xmlns:xdr="http://schemas.openxmlformats.org/drawingml/2006/spreadsheetDrawing" xmlns:a="http://schemas.openxmlformats.org/drawingml/2006/main">
  <xdr:twoCellAnchor>
    <xdr:from>
      <xdr:col>0</xdr:col>
      <xdr:colOff>228600</xdr:colOff>
      <xdr:row>3</xdr:row>
      <xdr:rowOff>47621</xdr:rowOff>
    </xdr:from>
    <xdr:to>
      <xdr:col>17</xdr:col>
      <xdr:colOff>219075</xdr:colOff>
      <xdr:row>76</xdr:row>
      <xdr:rowOff>66675</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228600" y="619121"/>
          <a:ext cx="12296775" cy="13925554"/>
        </a:xfrm>
        <a:prstGeom prst="rect">
          <a:avLst/>
        </a:prstGeom>
        <a:solidFill>
          <a:srgbClr val="FFFF00">
            <a:alpha val="50000"/>
          </a:srgb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Der Honorarrechner</a:t>
          </a:r>
          <a:r>
            <a:rPr lang="de-DE" sz="1100" baseline="0"/>
            <a:t> ist folgendermaßen zu benutzen:</a:t>
          </a:r>
        </a:p>
        <a:p>
          <a:endParaRPr lang="de-DE" sz="1100" baseline="0"/>
        </a:p>
        <a:p>
          <a:r>
            <a:rPr lang="de-DE" sz="1100" b="1" baseline="0"/>
            <a:t>1. Überprüfen Sie, ob Sie den Honorarrechner für halbe oder ganze Kassensitze gewählt haben und welcher Rechner für Ihre Praxis zutreffend ist. Ansonsten berechnet der Honorarrechner unter Umständen deutlich fehlerhafte Werte.</a:t>
          </a:r>
        </a:p>
        <a:p>
          <a:endParaRPr lang="de-DE" sz="1100" b="1" baseline="0">
            <a:solidFill>
              <a:schemeClr val="tx1"/>
            </a:solidFill>
          </a:endParaRPr>
        </a:p>
        <a:p>
          <a:r>
            <a:rPr lang="de-DE" sz="1100" b="1" baseline="0">
              <a:solidFill>
                <a:schemeClr val="tx1"/>
              </a:solidFill>
            </a:rPr>
            <a:t>2. Geben Sie anschließend entweder für Verhaltenstherapie oder für Tiefenpsychologie oder analytische Psychotherapie die Anzahl der erbrachten Abrechnungsziffern </a:t>
          </a:r>
          <a:r>
            <a:rPr lang="de-DE" sz="1100" b="1" baseline="0"/>
            <a:t>ein. Nutzen Sie hierzu die Tabellenblätter "</a:t>
          </a:r>
          <a:r>
            <a:rPr lang="de-DE" sz="1100" b="1" u="sng" baseline="0"/>
            <a:t>VT</a:t>
          </a:r>
          <a:r>
            <a:rPr lang="de-DE" sz="1100" b="1" baseline="0"/>
            <a:t>" (für Verhaltenstherapie) oder "</a:t>
          </a:r>
          <a:r>
            <a:rPr lang="de-DE" sz="1100" b="1" u="sng" baseline="0"/>
            <a:t>TP &amp; AP</a:t>
          </a:r>
          <a:r>
            <a:rPr lang="de-DE" sz="1100" b="1" baseline="0"/>
            <a:t>" (für Tiefenpsychologisch fundierte oder Analytische Psychotherapie). Diese Tabellenblätter sind zur besseren Kenntlichkeit grün unterlegt.</a:t>
          </a:r>
        </a:p>
        <a:p>
          <a:endParaRPr lang="de-DE" sz="1100" b="1" baseline="0"/>
        </a:p>
        <a:p>
          <a:r>
            <a:rPr lang="de-DE" sz="1100" b="1" baseline="0"/>
            <a:t>3. Sollten in Ihrer KV abweichende Punktwerte vereinbart worden sein, können Sie die individuellen Punktwerte im Tabellenblatt "</a:t>
          </a:r>
          <a:r>
            <a:rPr lang="de-DE" sz="1100" b="1" u="sng" baseline="0"/>
            <a:t>OPW</a:t>
          </a:r>
          <a:r>
            <a:rPr lang="de-DE" sz="1100" b="1" baseline="0"/>
            <a:t>" anpassen.  Dieses Tabellenblatt ist ebenfalls zur besseren Kenntlichkeit grün unterlegt.</a:t>
          </a:r>
        </a:p>
        <a:p>
          <a:endParaRPr lang="de-DE" sz="1100" baseline="0"/>
        </a:p>
        <a:p>
          <a:r>
            <a:rPr lang="de-DE" sz="1100" baseline="0"/>
            <a:t>Die Daten zur Eingabe finden Sie i.d.R. in Ihren Honorarabrechnungen oder durch entsprechende Berechnungen Ihrer Praxisverwaltungssoftware. Geben Sie für das jeweilige Quartal (kenntlich gemacht durch die Zeilenbezeichnungen "Q1/2012" bis "Q4/2019") und für die jeweilige Abrechnungsziffer (kenntlich gemacht in den Spalten mit der betreffenden EBM-Ziffer) die Anzahl der erbrachten Abrechnungsziffern ein. Wählen Sie ferner in der Spalte "Widerspruch gegen Honorarbescheid?" für die Jahre 2012 bis 2019 durch Anklicken die Quartale aus, in denen Sie Widerspruch eingelegt haben. Für die Jahre ab 2016 wird der Strukturzuschlag an alle ausbezahlt. Die allgemeinen Honroarererhöhungen ab 07/2018 werden jedoch weiterhin nur an Widerspruchsführer ausgezahlt.</a:t>
          </a:r>
        </a:p>
        <a:p>
          <a:endParaRPr lang="de-DE" sz="1100" baseline="0"/>
        </a:p>
        <a:p>
          <a:r>
            <a:rPr lang="de-DE" sz="1100" baseline="0"/>
            <a:t>Da sich ab dem dritten Quartal 2017 durch die Einführung der neuen Psychotherapierichtlinie auch die Abrechnungsziffern im EBM geändert haben, sind die unterschiedlichen Ziffern für die alte und neue Richtline farblich gekennzeichnet (hellblau für die EBM-Ziffern bis Q2/2017, rosa für die EBM-Ziffern ab Q3/2017).</a:t>
          </a:r>
        </a:p>
        <a:p>
          <a:endParaRPr lang="de-DE" sz="1100" baseline="0"/>
        </a:p>
        <a:p>
          <a:r>
            <a:rPr lang="de-DE" sz="1100" baseline="0"/>
            <a:t>Der Honorarrechner berechnet intern anhand der offiziellen Vorgaben folgendermaßen:</a:t>
          </a:r>
        </a:p>
        <a:p>
          <a:r>
            <a:rPr lang="de-DE" sz="1100" baseline="0"/>
            <a:t>Es wird ein Mindestpunktzahlvolumen nach BSG-Vorgaben errechnet: </a:t>
          </a:r>
          <a:r>
            <a:rPr lang="de-DE" sz="1100" i="0" baseline="0"/>
            <a:t>50% der 36 genehmigungspflichtigen Leistungen (GPL) pro Woche mulitipliziert mit 43 Arbeitswochen pro Jahr geteilt durch 4 (um den Wert für ein Quartal zu errechnen) multipliziert mit der Punktzahl für eine GPL Einzeltherapie. Bei halbem Kassensitz wird anstelle der 36 GPL pro Woche mit 18 GPL pro Woche gerechnet. </a:t>
          </a:r>
          <a:r>
            <a:rPr lang="de-DE" sz="1100" baseline="0"/>
            <a:t>Bei Überschreitung des Mindestpunktzahlvolumens wird abhängig von der erbrachten eigenen Punktzahl ein indivudueller sogenannter "persönlicher Faktor" pro Quartal ermittelt. Der persönliche Faktor berechnet sich nach folgender Formel:</a:t>
          </a:r>
        </a:p>
        <a:p>
          <a:endParaRPr lang="de-DE" sz="1100" baseline="0"/>
        </a:p>
        <a:p>
          <a:r>
            <a:rPr lang="de-DE" i="1">
              <a:solidFill>
                <a:srgbClr val="C00000"/>
              </a:solidFill>
            </a:rPr>
            <a:t>(Erbrachte Punktzahl aus allen GPL - Schwellenpunktzahlvolumen) / durch die erbrachte Punktzahl aus allen GPL</a:t>
          </a:r>
          <a:r>
            <a:rPr lang="de-DE" i="1" baseline="0">
              <a:solidFill>
                <a:srgbClr val="C00000"/>
              </a:solidFill>
            </a:rPr>
            <a:t> + Sprechstunden + Akutbehandlungen</a:t>
          </a:r>
          <a:r>
            <a:rPr lang="de-DE" i="1">
              <a:solidFill>
                <a:srgbClr val="C00000"/>
              </a:solidFill>
            </a:rPr>
            <a:t> = persönlicher Faktor</a:t>
          </a:r>
        </a:p>
        <a:p>
          <a:r>
            <a:rPr lang="de-DE"/>
            <a:t/>
          </a:r>
          <a:br>
            <a:rPr lang="de-DE"/>
          </a:br>
          <a:r>
            <a:rPr lang="de-DE">
              <a:solidFill>
                <a:schemeClr val="tx1"/>
              </a:solidFill>
            </a:rPr>
            <a:t>Bei 100% Auslastung nach BSG-Vorgabe (entspricht 386</a:t>
          </a:r>
          <a:r>
            <a:rPr lang="de-DE" baseline="0">
              <a:solidFill>
                <a:schemeClr val="tx1"/>
              </a:solidFill>
            </a:rPr>
            <a:t> GPL bei vollem Kassensitz bzw. 193 GPL bei halbem Kassensitz), </a:t>
          </a:r>
          <a:r>
            <a:rPr lang="de-DE">
              <a:solidFill>
                <a:schemeClr val="tx1"/>
              </a:solidFill>
            </a:rPr>
            <a:t>errechnet sich ein persönlicher Faktor von genau 0,5. Falls sich ein</a:t>
          </a:r>
          <a:r>
            <a:rPr lang="de-DE" baseline="0">
              <a:solidFill>
                <a:schemeClr val="tx1"/>
              </a:solidFill>
            </a:rPr>
            <a:t> </a:t>
          </a:r>
          <a:r>
            <a:rPr lang="de-DE">
              <a:solidFill>
                <a:schemeClr val="tx1"/>
              </a:solidFill>
            </a:rPr>
            <a:t>negativer Faktor errechnet, bedeutet das, dass Sie keine Zuschläge erhalten,</a:t>
          </a:r>
          <a:r>
            <a:rPr lang="de-DE" baseline="0">
              <a:solidFill>
                <a:schemeClr val="tx1"/>
              </a:solidFill>
            </a:rPr>
            <a:t> weil Sie den Schwellenwert nicht erreicht haben</a:t>
          </a:r>
          <a:r>
            <a:rPr lang="de-DE">
              <a:solidFill>
                <a:schemeClr val="tx1"/>
              </a:solidFill>
            </a:rPr>
            <a:t>.</a:t>
          </a:r>
          <a:r>
            <a:rPr lang="de-DE" baseline="0">
              <a:solidFill>
                <a:schemeClr val="tx1"/>
              </a:solidFill>
            </a:rPr>
            <a:t> </a:t>
          </a:r>
        </a:p>
        <a:p>
          <a:endParaRPr lang="de-DE" baseline="0">
            <a:solidFill>
              <a:schemeClr val="tx1"/>
            </a:solidFill>
          </a:endParaRPr>
        </a:p>
        <a:p>
          <a:r>
            <a:rPr lang="de-DE" baseline="0">
              <a:solidFill>
                <a:schemeClr val="tx1"/>
              </a:solidFill>
            </a:rPr>
            <a:t>Ab einer Auslastung von über 100% wird ab dem 2. Quartal 2016 für umgerechnet weitere ca. 65 GPL Einzeltherapie (oder entsprechend anteilmässig umgerechnet für Gruppentherapie, Sprechstunde oder Akutbehandlung) pro Quartal (bei halbem Kassensitz für ca. 32 GPL) der halbe Zuschlag gezahlt. Oberhalb dieses Wertes wird kein Zuschlag mehr gezahlt. Die Formel für den Bereich oberhalb 100% Auslastung berechnet sich nach folgender Formel:</a:t>
          </a:r>
        </a:p>
        <a:p>
          <a:endParaRPr lang="de-DE" baseline="0">
            <a:solidFill>
              <a:schemeClr val="tx1"/>
            </a:solidFill>
          </a:endParaRPr>
        </a:p>
        <a:p>
          <a:r>
            <a:rPr lang="de-DE" i="1" baseline="0">
              <a:solidFill>
                <a:srgbClr val="C00000"/>
              </a:solidFill>
            </a:rPr>
            <a:t>(Mindestpunktzahlvolumen + 0,5 x (Erbrachte Punktzahl bis Grenzpunktzahlvolumen - 2 x Mindestpunktzahlvolumen)) / Erbrachte Punktzahl = persönlicher Faktor</a:t>
          </a:r>
        </a:p>
        <a:p>
          <a:r>
            <a:rPr lang="de-DE" i="1" baseline="0">
              <a:solidFill>
                <a:schemeClr val="tx1">
                  <a:lumMod val="75000"/>
                  <a:lumOff val="25000"/>
                </a:schemeClr>
              </a:solidFill>
            </a:rPr>
            <a:t>hierbei definiert sich das Grenzpunktzahlvolumen folgendermaßen: Voller Sitz=379.712 Punkte; halber Sitz=189.856 Punkte</a:t>
          </a:r>
          <a:r>
            <a:rPr lang="de-DE" i="1">
              <a:solidFill>
                <a:schemeClr val="tx1">
                  <a:lumMod val="65000"/>
                  <a:lumOff val="35000"/>
                </a:schemeClr>
              </a:solidFill>
            </a:rPr>
            <a:t/>
          </a:r>
          <a:br>
            <a:rPr lang="de-DE" i="1">
              <a:solidFill>
                <a:schemeClr val="tx1">
                  <a:lumMod val="65000"/>
                  <a:lumOff val="35000"/>
                </a:schemeClr>
              </a:solidFill>
            </a:rPr>
          </a:br>
          <a:endParaRPr lang="de-DE" i="1">
            <a:solidFill>
              <a:schemeClr val="tx1">
                <a:lumMod val="65000"/>
                <a:lumOff val="35000"/>
              </a:schemeClr>
            </a:solidFill>
          </a:endParaRPr>
        </a:p>
        <a:p>
          <a:r>
            <a:rPr lang="de-DE">
              <a:solidFill>
                <a:schemeClr val="tx1"/>
              </a:solidFill>
            </a:rPr>
            <a:t>Nun wird</a:t>
          </a:r>
          <a:r>
            <a:rPr lang="de-DE" baseline="0">
              <a:solidFill>
                <a:schemeClr val="tx1"/>
              </a:solidFill>
            </a:rPr>
            <a:t> die Nachzahlung </a:t>
          </a:r>
          <a:r>
            <a:rPr lang="de-DE">
              <a:solidFill>
                <a:schemeClr val="tx1"/>
              </a:solidFill>
            </a:rPr>
            <a:t>folgendermaßen</a:t>
          </a:r>
          <a:r>
            <a:rPr lang="de-DE" baseline="0">
              <a:solidFill>
                <a:schemeClr val="tx1"/>
              </a:solidFill>
            </a:rPr>
            <a:t> berechnet</a:t>
          </a:r>
          <a:r>
            <a:rPr lang="de-DE" baseline="0"/>
            <a:t>:</a:t>
          </a:r>
          <a:r>
            <a:rPr lang="de-DE"/>
            <a:t/>
          </a:r>
          <a:br>
            <a:rPr lang="de-DE"/>
          </a:br>
          <a:r>
            <a:rPr lang="de-DE" i="1"/>
            <a:t>Anzahl Einzelsitzungen x Einzelsitzungszuschlag x persönlicher Faktor </a:t>
          </a:r>
          <a:br>
            <a:rPr lang="de-DE" i="1"/>
          </a:br>
          <a:r>
            <a:rPr lang="de-DE" i="1"/>
            <a:t>Anzahl Gruppensitzungen x Gruppenzuschlag x persönlicher Faktor</a:t>
          </a:r>
        </a:p>
        <a:p>
          <a:r>
            <a:rPr lang="de-DE" i="1"/>
            <a:t>Anzahl Sprechstunde x Sprechstundenzuschlag x persönlicher Faktor</a:t>
          </a:r>
        </a:p>
        <a:p>
          <a:r>
            <a:rPr lang="de-DE" i="1"/>
            <a:t>Anzahl Akutbehandlungen x Akutbehandlungszuschlag</a:t>
          </a:r>
          <a:r>
            <a:rPr lang="de-DE" i="1" baseline="0"/>
            <a:t> x persönlicher Faktor</a:t>
          </a:r>
          <a:endParaRPr lang="de-DE" i="1"/>
        </a:p>
        <a:p>
          <a:endParaRPr lang="de-DE"/>
        </a:p>
        <a:p>
          <a:r>
            <a:rPr lang="de-DE" b="1"/>
            <a:t>4.</a:t>
          </a:r>
          <a:r>
            <a:rPr lang="de-DE" b="1" baseline="0"/>
            <a:t> Der Honorarrechner weist folgende Ergebnisse aus:</a:t>
          </a:r>
        </a:p>
        <a:p>
          <a:r>
            <a:rPr lang="de-DE" b="1" baseline="0"/>
            <a:t>Die wichtigsten Daten sind in den folgenden Tabellenblättern </a:t>
          </a:r>
        </a:p>
        <a:p>
          <a:r>
            <a:rPr lang="de-DE" b="1" u="sng" baseline="0"/>
            <a:t>VT</a:t>
          </a:r>
          <a:r>
            <a:rPr lang="de-DE" b="0" u="none" baseline="0"/>
            <a:t>:</a:t>
          </a:r>
          <a:r>
            <a:rPr lang="de-DE" b="1" u="none" baseline="0"/>
            <a:t> </a:t>
          </a:r>
          <a:r>
            <a:rPr lang="de-DE" b="0" u="none" baseline="0"/>
            <a:t>Nachzahlungssummen Verhaltenstherapie</a:t>
          </a:r>
        </a:p>
        <a:p>
          <a:r>
            <a:rPr lang="de-DE" b="1" u="sng" baseline="0"/>
            <a:t>TP &amp; AP</a:t>
          </a:r>
          <a:r>
            <a:rPr lang="de-DE" b="0" u="none" baseline="0"/>
            <a:t>:</a:t>
          </a:r>
          <a:r>
            <a:rPr lang="de-DE" b="1" u="none" baseline="0"/>
            <a:t> </a:t>
          </a:r>
          <a:r>
            <a:rPr lang="de-DE" b="0" u="none" baseline="0"/>
            <a:t>Nachzahlungssummen Tiefenpsychologisch fundierte und Analytische Psychotherapie</a:t>
          </a:r>
        </a:p>
        <a:p>
          <a:r>
            <a:rPr lang="de-DE" b="0" u="none" baseline="0"/>
            <a:t>Diese Tabellenblätter sind zur besseren Kenntlichkeit grün unterlegt.</a:t>
          </a:r>
        </a:p>
        <a:p>
          <a:r>
            <a:rPr lang="de-DE" b="0" baseline="0"/>
            <a:t>In diesen Tabellenblättern können Sie auch ersehen, wie hoch die Nachzahlungssumme gewesen wäre, wenn die Berechnung auf einer in unseren Augen verfassungskonformen Basis erfolgt wäre. Hierbei ist zu beachten, dass es aufgrund von Rundungseffekten zu leichten Fehlbeträgen bei der Berechnung des in unseren Augen verfassungskonformen Honorares kommen kann. Die Strukturzuschläge müssten bei nach unserer Ansicht verfassungskonformer Umsetzung nämlich halbiert und dafür auf jede Sitzung aufgeschlagen werden, was zu Punktsummen des Strukturzuschlages mit halben Punkten führen würde. Der Honorarrechner rundet diese Werte mathematisch korrekt auf, was bei vollausgelasteten Praxen u.U. zu geringfügig höheren Beträgen in den Endsummen der nach unserer Ansicht verfassungskonformen Berechnungsweise im Vergleich zu den Honorarsummen bei der aktuellen Berechnungsweise führt. </a:t>
          </a:r>
        </a:p>
        <a:p>
          <a:endParaRPr lang="de-DE" b="0" baseline="0"/>
        </a:p>
        <a:p>
          <a:r>
            <a:rPr lang="de-DE" b="1" baseline="0">
              <a:solidFill>
                <a:srgbClr val="C00000"/>
              </a:solidFill>
            </a:rPr>
            <a:t>Bitte beachten Sie: Der Honorarrechner weist die bereits durch den Beschluss des Bewertungsausschuss vom 22.09.2015 festgelegten und bereits ausgezahlten Beträge nochmals mit aus (Spalte "Nachzahlung bzw. Strukturzuschlag 2015"). Dies halten wir für sinnvoll, da nur hierdurch die Gesamtnachzahlung im Verhältnis zu der in unseren Augen verfassungskonformen Nachzahlungssumme dargestellt werden kann. Aktuell zu erwartende Nachzahlungen sind nur jene, die in der Spalte "Nachzahlung bzw. Strukturzuschlag 2019" dargestellt werden!</a:t>
          </a:r>
        </a:p>
        <a:p>
          <a:endParaRPr lang="de-DE" b="1" baseline="0"/>
        </a:p>
        <a:p>
          <a:r>
            <a:rPr lang="de-DE" b="0" baseline="0"/>
            <a:t>Falls Sie spezifischere Daten, wie Ihre erwirtschaftete Gesamtpunktzahl aus genehmigungspflichtigen Leistungen ("GPL"), Ihren persönlichen Faktor, Ihren Honorarzuschlag in Punkten und Ihr exaktes Honorar pro abgerechneter genehmigungspflichtiger Leistung, sowie Sprechstunde und Akutbehandlung erfahren möchten, finden Sie diese Daten in den folgenden Tabellenblättern:</a:t>
          </a:r>
        </a:p>
        <a:p>
          <a:r>
            <a:rPr lang="de-DE" b="1" u="sng" baseline="0"/>
            <a:t>VT 2015</a:t>
          </a:r>
          <a:r>
            <a:rPr lang="de-DE" b="0" u="none" baseline="0"/>
            <a:t>: </a:t>
          </a:r>
          <a:r>
            <a:rPr lang="de-DE" b="0" baseline="0"/>
            <a:t>Verhaltenstherapie laut Beschluss des erweiterten Bewertungsausschusses vom 22.09.2015</a:t>
          </a:r>
        </a:p>
        <a:p>
          <a:r>
            <a:rPr lang="de-DE" b="1" u="sng" baseline="0"/>
            <a:t>VT 2019</a:t>
          </a:r>
          <a:r>
            <a:rPr lang="de-DE" b="0" baseline="0"/>
            <a:t>": Verhaltenstherapie laut Beschlussentwurf des erweiterten Bewertungsausschusses vom 21.03.2019</a:t>
          </a:r>
        </a:p>
        <a:p>
          <a:r>
            <a:rPr lang="de-DE" b="1" u="sng" baseline="0"/>
            <a:t>TP &amp; AP 2015</a:t>
          </a:r>
          <a:r>
            <a:rPr lang="de-DE" b="0" u="none" baseline="0"/>
            <a:t>: </a:t>
          </a:r>
          <a:r>
            <a:rPr lang="de-DE" sz="1100" b="0" baseline="0">
              <a:solidFill>
                <a:schemeClr val="dk1"/>
              </a:solidFill>
              <a:effectLst/>
              <a:latin typeface="+mn-lt"/>
              <a:ea typeface="+mn-ea"/>
              <a:cs typeface="+mn-cs"/>
            </a:rPr>
            <a:t>Tiefenpsychologisch fundierte und Analytische Psychotherapie laut Beschluss des erweiterten Bewertungsausschusses vom 22.09.2015</a:t>
          </a:r>
          <a:endParaRPr lang="de-DE" b="1" u="sng" baseline="0"/>
        </a:p>
        <a:p>
          <a:r>
            <a:rPr lang="de-DE" b="1" u="sng" baseline="0"/>
            <a:t>TP &amp; AP 2019</a:t>
          </a:r>
          <a:r>
            <a:rPr lang="de-DE" sz="1100" b="0" baseline="0">
              <a:solidFill>
                <a:schemeClr val="dk1"/>
              </a:solidFill>
              <a:effectLst/>
              <a:latin typeface="+mn-lt"/>
              <a:ea typeface="+mn-ea"/>
              <a:cs typeface="+mn-cs"/>
            </a:rPr>
            <a:t>: Tiefenpsychologisch fundierte und Analytische Psychotherapie laut Beschlussentwurf des erweiterten Bewertungsausschusses vom 21.03.2019</a:t>
          </a:r>
        </a:p>
        <a:p>
          <a:r>
            <a:rPr lang="de-DE" sz="1100" b="0" baseline="0">
              <a:solidFill>
                <a:schemeClr val="dk1"/>
              </a:solidFill>
              <a:effectLst/>
              <a:latin typeface="+mn-lt"/>
              <a:ea typeface="+mn-ea"/>
              <a:cs typeface="+mn-cs"/>
            </a:rPr>
            <a:t>Diese Tabellenblätter sind zur besseren Kenntlichkeit gelb unterlegt.</a:t>
          </a:r>
        </a:p>
        <a:p>
          <a:endParaRPr lang="de-DE" sz="1100" b="0" baseline="0">
            <a:solidFill>
              <a:schemeClr val="dk1"/>
            </a:solidFill>
            <a:effectLst/>
            <a:latin typeface="+mn-lt"/>
            <a:ea typeface="+mn-ea"/>
            <a:cs typeface="+mn-cs"/>
          </a:endParaRPr>
        </a:p>
        <a:p>
          <a:r>
            <a:rPr lang="de-DE" sz="1100" b="0" baseline="0">
              <a:solidFill>
                <a:schemeClr val="dk1"/>
              </a:solidFill>
              <a:effectLst/>
              <a:latin typeface="+mn-lt"/>
              <a:ea typeface="+mn-ea"/>
              <a:cs typeface="+mn-cs"/>
            </a:rPr>
            <a:t>In den  Tabellenblättern </a:t>
          </a:r>
          <a:r>
            <a:rPr lang="de-DE" sz="1100" b="1" u="sng" baseline="0">
              <a:solidFill>
                <a:schemeClr val="dk1"/>
              </a:solidFill>
              <a:effectLst/>
              <a:latin typeface="+mn-lt"/>
              <a:ea typeface="+mn-ea"/>
              <a:cs typeface="+mn-cs"/>
            </a:rPr>
            <a:t>Daten 2015 </a:t>
          </a:r>
          <a:r>
            <a:rPr lang="de-DE" sz="1100" b="0" baseline="0">
              <a:solidFill>
                <a:schemeClr val="dk1"/>
              </a:solidFill>
              <a:effectLst/>
              <a:latin typeface="+mn-lt"/>
              <a:ea typeface="+mn-ea"/>
              <a:cs typeface="+mn-cs"/>
            </a:rPr>
            <a:t>und </a:t>
          </a:r>
          <a:r>
            <a:rPr lang="de-DE" sz="1100" b="1" u="sng" baseline="0">
              <a:solidFill>
                <a:schemeClr val="dk1"/>
              </a:solidFill>
              <a:effectLst/>
              <a:latin typeface="+mn-lt"/>
              <a:ea typeface="+mn-ea"/>
              <a:cs typeface="+mn-cs"/>
            </a:rPr>
            <a:t>Daten 2019 </a:t>
          </a:r>
          <a:r>
            <a:rPr lang="de-DE" sz="1100" b="0" baseline="0">
              <a:solidFill>
                <a:schemeClr val="dk1"/>
              </a:solidFill>
              <a:effectLst/>
              <a:latin typeface="+mn-lt"/>
              <a:ea typeface="+mn-ea"/>
              <a:cs typeface="+mn-cs"/>
            </a:rPr>
            <a:t>sind die nach dem Beschluss vom 22.09.2015 und dem Beschlussentwurf vom 21.03.2019 gültigen Punktwerte angegeben.</a:t>
          </a:r>
        </a:p>
        <a:p>
          <a:r>
            <a:rPr lang="de-DE" sz="1100" b="0" baseline="0">
              <a:solidFill>
                <a:schemeClr val="dk1"/>
              </a:solidFill>
              <a:effectLst/>
              <a:latin typeface="+mn-lt"/>
              <a:ea typeface="+mn-ea"/>
              <a:cs typeface="+mn-cs"/>
            </a:rPr>
            <a:t>Dieses Tabellenblätter sind zur besseren Kenntlichkeit rot unterlegt.</a:t>
          </a:r>
          <a:endParaRPr lang="de-DE">
            <a:effectLst/>
          </a:endParaRPr>
        </a:p>
        <a:p>
          <a:endParaRPr lang="de-DE" b="1" baseline="0"/>
        </a:p>
        <a:p>
          <a:r>
            <a:rPr lang="de-DE" b="1" u="sng" baseline="0">
              <a:solidFill>
                <a:srgbClr val="C00000"/>
              </a:solidFill>
            </a:rPr>
            <a:t>Bitte beachten Sie</a:t>
          </a:r>
          <a:r>
            <a:rPr lang="de-DE" b="1" baseline="0">
              <a:solidFill>
                <a:srgbClr val="C00000"/>
              </a:solidFill>
            </a:rPr>
            <a:t>: In den Honorarbescheiden einzelner KVen wird ggf. die allgemeine Erhöhung nicht extra ausgewiesen, so dass die Daten der KVen ggf. nur den Honoraraufschlag ausweisen und daher scheinbar deutlich niedrigere Werte ergeben als jene des Honorarrechners.</a:t>
          </a:r>
        </a:p>
        <a:p>
          <a:endParaRPr lang="de-DE" b="1" baseline="0"/>
        </a:p>
        <a:p>
          <a:r>
            <a:rPr lang="de-DE" sz="1100" b="0" u="none" baseline="0">
              <a:solidFill>
                <a:schemeClr val="dk1"/>
              </a:solidFill>
              <a:effectLst/>
              <a:latin typeface="+mn-lt"/>
              <a:ea typeface="+mn-ea"/>
              <a:cs typeface="+mn-cs"/>
            </a:rPr>
            <a:t>Zu beachten ist auch, dass die KVen noch eine Bearbeitungsgebühr abziehen und einige KVen ggf. weitere - in unseren Augen nicht rechtmässige - Kappungen der Nachzahlungen vornehmen.</a:t>
          </a:r>
        </a:p>
        <a:p>
          <a:endParaRPr lang="de-DE" sz="1100" b="1" u="none" baseline="0">
            <a:solidFill>
              <a:schemeClr val="dk1"/>
            </a:solidFill>
            <a:effectLst/>
            <a:latin typeface="+mn-lt"/>
            <a:ea typeface="+mn-ea"/>
            <a:cs typeface="+mn-cs"/>
          </a:endParaRPr>
        </a:p>
        <a:p>
          <a:r>
            <a:rPr lang="de-DE" b="1" u="sng" baseline="0"/>
            <a:t>Alle Angaben und Berechnungen sind ohne Gewähr. Wir haften ausdrücklich nicht für die Richtigkeit und dauerhafte Gültigkeit der Berechnungen sowie für die Schlußfolgerungen, die Sie ggf. für Ihre Widersprüche daraus ziehen. </a:t>
          </a:r>
        </a:p>
        <a:p>
          <a:endParaRPr lang="de-DE" b="1" u="sng" baseline="0"/>
        </a:p>
        <a:p>
          <a:r>
            <a:rPr lang="de-DE" b="0" u="none" baseline="0"/>
            <a:t>Wenn Sie Fragen zu den Berechnungen haben, können Sie sich gerne an Ihren jeweiligen Landesverband wenden.</a:t>
          </a:r>
        </a:p>
        <a:p>
          <a:endParaRPr lang="de-DE" b="1" u="sng" baseline="0"/>
        </a:p>
        <a:p>
          <a:r>
            <a:rPr lang="de-DE"/>
            <a:t>©: Dr. Roland Hartmann, bvvp, Mai 2019</a:t>
          </a:r>
          <a:endParaRPr lang="de-DE" sz="1100"/>
        </a:p>
      </xdr:txBody>
    </xdr:sp>
    <xdr:clientData/>
  </xdr:twoCellAnchor>
  <xdr:twoCellAnchor editAs="oneCell">
    <xdr:from>
      <xdr:col>0</xdr:col>
      <xdr:colOff>228600</xdr:colOff>
      <xdr:row>0</xdr:row>
      <xdr:rowOff>88900</xdr:rowOff>
    </xdr:from>
    <xdr:to>
      <xdr:col>4</xdr:col>
      <xdr:colOff>529336</xdr:colOff>
      <xdr:row>2</xdr:row>
      <xdr:rowOff>152908</xdr:rowOff>
    </xdr:to>
    <xdr:pic>
      <xdr:nvPicPr>
        <xdr:cNvPr id="5" name="Bild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3602736" cy="445008"/>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14817</xdr:colOff>
      <xdr:row>0</xdr:row>
      <xdr:rowOff>99483</xdr:rowOff>
    </xdr:from>
    <xdr:to>
      <xdr:col>4</xdr:col>
      <xdr:colOff>683853</xdr:colOff>
      <xdr:row>0</xdr:row>
      <xdr:rowOff>544491</xdr:rowOff>
    </xdr:to>
    <xdr:pic>
      <xdr:nvPicPr>
        <xdr:cNvPr id="2" name="Bild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4" y="99483"/>
          <a:ext cx="3261952" cy="4450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0</xdr:colOff>
      <xdr:row>0</xdr:row>
      <xdr:rowOff>88900</xdr:rowOff>
    </xdr:from>
    <xdr:to>
      <xdr:col>59</xdr:col>
      <xdr:colOff>854244</xdr:colOff>
      <xdr:row>0</xdr:row>
      <xdr:rowOff>533908</xdr:rowOff>
    </xdr:to>
    <xdr:pic>
      <xdr:nvPicPr>
        <xdr:cNvPr id="2" name="Bild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88900"/>
          <a:ext cx="3259836" cy="4450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9525</xdr:rowOff>
        </xdr:from>
        <xdr:to>
          <xdr:col>3</xdr:col>
          <xdr:colOff>200025</xdr:colOff>
          <xdr:row>7</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4</xdr:col>
          <xdr:colOff>0</xdr:colOff>
          <xdr:row>8</xdr:row>
          <xdr:rowOff>219075</xdr:rowOff>
        </xdr:to>
        <xdr:sp macro="" textlink="">
          <xdr:nvSpPr>
            <xdr:cNvPr id="2050" name="Check Box 4"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180975</xdr:colOff>
          <xdr:row>9</xdr:row>
          <xdr:rowOff>190500</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3</xdr:col>
          <xdr:colOff>152400</xdr:colOff>
          <xdr:row>10</xdr:row>
          <xdr:rowOff>180975</xdr:rowOff>
        </xdr:to>
        <xdr:sp macro="" textlink="">
          <xdr:nvSpPr>
            <xdr:cNvPr id="2052" name="Check Box 1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180975</xdr:rowOff>
        </xdr:from>
        <xdr:to>
          <xdr:col>3</xdr:col>
          <xdr:colOff>200025</xdr:colOff>
          <xdr:row>11</xdr:row>
          <xdr:rowOff>171450</xdr:rowOff>
        </xdr:to>
        <xdr:sp macro="" textlink="">
          <xdr:nvSpPr>
            <xdr:cNvPr id="2053" name="Check Box 1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190500</xdr:rowOff>
        </xdr:from>
        <xdr:to>
          <xdr:col>3</xdr:col>
          <xdr:colOff>180975</xdr:colOff>
          <xdr:row>12</xdr:row>
          <xdr:rowOff>228600</xdr:rowOff>
        </xdr:to>
        <xdr:sp macro="" textlink="">
          <xdr:nvSpPr>
            <xdr:cNvPr id="2054" name="Check Box 1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200025</xdr:colOff>
          <xdr:row>14</xdr:row>
          <xdr:rowOff>9525</xdr:rowOff>
        </xdr:to>
        <xdr:sp macro="" textlink="">
          <xdr:nvSpPr>
            <xdr:cNvPr id="2055" name="Check Box 20"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9525</xdr:rowOff>
        </xdr:from>
        <xdr:to>
          <xdr:col>3</xdr:col>
          <xdr:colOff>180975</xdr:colOff>
          <xdr:row>14</xdr:row>
          <xdr:rowOff>171450</xdr:rowOff>
        </xdr:to>
        <xdr:sp macro="" textlink="">
          <xdr:nvSpPr>
            <xdr:cNvPr id="2056" name="Check Box 21"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152400</xdr:colOff>
          <xdr:row>15</xdr:row>
          <xdr:rowOff>171450</xdr:rowOff>
        </xdr:to>
        <xdr:sp macro="" textlink="">
          <xdr:nvSpPr>
            <xdr:cNvPr id="2057" name="Check Box 22"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16</xdr:row>
          <xdr:rowOff>209550</xdr:rowOff>
        </xdr:to>
        <xdr:sp macro="" textlink="">
          <xdr:nvSpPr>
            <xdr:cNvPr id="2058" name="Check Box 23"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190500</xdr:colOff>
          <xdr:row>18</xdr:row>
          <xdr:rowOff>28575</xdr:rowOff>
        </xdr:to>
        <xdr:sp macro="" textlink="">
          <xdr:nvSpPr>
            <xdr:cNvPr id="2059" name="Check Box 24"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xdr:rowOff>
        </xdr:from>
        <xdr:to>
          <xdr:col>3</xdr:col>
          <xdr:colOff>200025</xdr:colOff>
          <xdr:row>19</xdr:row>
          <xdr:rowOff>0</xdr:rowOff>
        </xdr:to>
        <xdr:sp macro="" textlink="">
          <xdr:nvSpPr>
            <xdr:cNvPr id="2060" name="Check Box 25"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9525</xdr:rowOff>
        </xdr:from>
        <xdr:to>
          <xdr:col>3</xdr:col>
          <xdr:colOff>180975</xdr:colOff>
          <xdr:row>20</xdr:row>
          <xdr:rowOff>0</xdr:rowOff>
        </xdr:to>
        <xdr:sp macro="" textlink="">
          <xdr:nvSpPr>
            <xdr:cNvPr id="2061" name="Check Box 26"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xdr:rowOff>
        </xdr:from>
        <xdr:to>
          <xdr:col>3</xdr:col>
          <xdr:colOff>190500</xdr:colOff>
          <xdr:row>21</xdr:row>
          <xdr:rowOff>9525</xdr:rowOff>
        </xdr:to>
        <xdr:sp macro="" textlink="">
          <xdr:nvSpPr>
            <xdr:cNvPr id="2062" name="Check Box 27"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21</xdr:row>
          <xdr:rowOff>190500</xdr:rowOff>
        </xdr:to>
        <xdr:sp macro="" textlink="">
          <xdr:nvSpPr>
            <xdr:cNvPr id="2063" name="Check Box 28"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3</xdr:col>
          <xdr:colOff>190500</xdr:colOff>
          <xdr:row>23</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3</xdr:col>
          <xdr:colOff>190500</xdr:colOff>
          <xdr:row>23</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3</xdr:col>
          <xdr:colOff>190500</xdr:colOff>
          <xdr:row>24</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3</xdr:col>
          <xdr:colOff>190500</xdr:colOff>
          <xdr:row>26</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19050</xdr:rowOff>
        </xdr:from>
        <xdr:to>
          <xdr:col>3</xdr:col>
          <xdr:colOff>200025</xdr:colOff>
          <xdr:row>26</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0</xdr:rowOff>
        </xdr:from>
        <xdr:to>
          <xdr:col>3</xdr:col>
          <xdr:colOff>190500</xdr:colOff>
          <xdr:row>28</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0</xdr:rowOff>
        </xdr:from>
        <xdr:to>
          <xdr:col>3</xdr:col>
          <xdr:colOff>190500</xdr:colOff>
          <xdr:row>29</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0</xdr:rowOff>
        </xdr:from>
        <xdr:to>
          <xdr:col>3</xdr:col>
          <xdr:colOff>190500</xdr:colOff>
          <xdr:row>30</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0</xdr:rowOff>
        </xdr:from>
        <xdr:to>
          <xdr:col>3</xdr:col>
          <xdr:colOff>190500</xdr:colOff>
          <xdr:row>31</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0</xdr:rowOff>
        </xdr:from>
        <xdr:to>
          <xdr:col>3</xdr:col>
          <xdr:colOff>190500</xdr:colOff>
          <xdr:row>32</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0</xdr:rowOff>
        </xdr:from>
        <xdr:to>
          <xdr:col>3</xdr:col>
          <xdr:colOff>190500</xdr:colOff>
          <xdr:row>33</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0</xdr:rowOff>
        </xdr:from>
        <xdr:to>
          <xdr:col>3</xdr:col>
          <xdr:colOff>190500</xdr:colOff>
          <xdr:row>34</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0</xdr:rowOff>
        </xdr:from>
        <xdr:to>
          <xdr:col>3</xdr:col>
          <xdr:colOff>190500</xdr:colOff>
          <xdr:row>35</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3</xdr:col>
          <xdr:colOff>190500</xdr:colOff>
          <xdr:row>36</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3</xdr:col>
          <xdr:colOff>190500</xdr:colOff>
          <xdr:row>37</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3</xdr:col>
          <xdr:colOff>190500</xdr:colOff>
          <xdr:row>38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0</xdr:rowOff>
        </xdr:from>
        <xdr:to>
          <xdr:col>3</xdr:col>
          <xdr:colOff>190500</xdr:colOff>
          <xdr:row>38</xdr:row>
          <xdr:rowOff>219075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133350</xdr:colOff>
      <xdr:row>0</xdr:row>
      <xdr:rowOff>114300</xdr:rowOff>
    </xdr:from>
    <xdr:to>
      <xdr:col>8</xdr:col>
      <xdr:colOff>14986</xdr:colOff>
      <xdr:row>1</xdr:row>
      <xdr:rowOff>11620</xdr:rowOff>
    </xdr:to>
    <xdr:pic>
      <xdr:nvPicPr>
        <xdr:cNvPr id="36" name="Bild 4">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14300"/>
          <a:ext cx="3191574" cy="445008"/>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180975</xdr:colOff>
          <xdr:row>9</xdr:row>
          <xdr:rowOff>180975</xdr:rowOff>
        </xdr:to>
        <xdr:sp macro="" textlink="">
          <xdr:nvSpPr>
            <xdr:cNvPr id="5121" name="Check Box 113"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9525</xdr:rowOff>
        </xdr:from>
        <xdr:to>
          <xdr:col>3</xdr:col>
          <xdr:colOff>180975</xdr:colOff>
          <xdr:row>11</xdr:row>
          <xdr:rowOff>0</xdr:rowOff>
        </xdr:to>
        <xdr:sp macro="" textlink="">
          <xdr:nvSpPr>
            <xdr:cNvPr id="5122" name="Check Box 114"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180975</xdr:colOff>
          <xdr:row>11</xdr:row>
          <xdr:rowOff>180975</xdr:rowOff>
        </xdr:to>
        <xdr:sp macro="" textlink="">
          <xdr:nvSpPr>
            <xdr:cNvPr id="5123" name="Check Box 115"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180975</xdr:colOff>
          <xdr:row>12</xdr:row>
          <xdr:rowOff>180975</xdr:rowOff>
        </xdr:to>
        <xdr:sp macro="" textlink="">
          <xdr:nvSpPr>
            <xdr:cNvPr id="5124" name="Check Box 116"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180975</xdr:colOff>
          <xdr:row>13</xdr:row>
          <xdr:rowOff>180975</xdr:rowOff>
        </xdr:to>
        <xdr:sp macro="" textlink="">
          <xdr:nvSpPr>
            <xdr:cNvPr id="5125" name="Check Box 117"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190500</xdr:rowOff>
        </xdr:from>
        <xdr:to>
          <xdr:col>3</xdr:col>
          <xdr:colOff>180975</xdr:colOff>
          <xdr:row>14</xdr:row>
          <xdr:rowOff>171450</xdr:rowOff>
        </xdr:to>
        <xdr:sp macro="" textlink="">
          <xdr:nvSpPr>
            <xdr:cNvPr id="5126" name="Check Box 118"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180975</xdr:colOff>
          <xdr:row>15</xdr:row>
          <xdr:rowOff>180975</xdr:rowOff>
        </xdr:to>
        <xdr:sp macro="" textlink="">
          <xdr:nvSpPr>
            <xdr:cNvPr id="5127" name="Check Box 119"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3</xdr:col>
          <xdr:colOff>180975</xdr:colOff>
          <xdr:row>16</xdr:row>
          <xdr:rowOff>190500</xdr:rowOff>
        </xdr:to>
        <xdr:sp macro="" textlink="">
          <xdr:nvSpPr>
            <xdr:cNvPr id="5128" name="Check Box 120"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180975</xdr:colOff>
          <xdr:row>17</xdr:row>
          <xdr:rowOff>180975</xdr:rowOff>
        </xdr:to>
        <xdr:sp macro="" textlink="">
          <xdr:nvSpPr>
            <xdr:cNvPr id="5129" name="Check Box 121"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180975</xdr:colOff>
          <xdr:row>18</xdr:row>
          <xdr:rowOff>180975</xdr:rowOff>
        </xdr:to>
        <xdr:sp macro="" textlink="">
          <xdr:nvSpPr>
            <xdr:cNvPr id="5130" name="Check Box 122"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180975</xdr:colOff>
          <xdr:row>19</xdr:row>
          <xdr:rowOff>180975</xdr:rowOff>
        </xdr:to>
        <xdr:sp macro="" textlink="">
          <xdr:nvSpPr>
            <xdr:cNvPr id="5131" name="Check Box 123"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xdr:rowOff>
        </xdr:from>
        <xdr:to>
          <xdr:col>3</xdr:col>
          <xdr:colOff>180975</xdr:colOff>
          <xdr:row>20</xdr:row>
          <xdr:rowOff>190500</xdr:rowOff>
        </xdr:to>
        <xdr:sp macro="" textlink="">
          <xdr:nvSpPr>
            <xdr:cNvPr id="5132" name="Check Box 124"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3</xdr:col>
          <xdr:colOff>180975</xdr:colOff>
          <xdr:row>21</xdr:row>
          <xdr:rowOff>200025</xdr:rowOff>
        </xdr:to>
        <xdr:sp macro="" textlink="">
          <xdr:nvSpPr>
            <xdr:cNvPr id="5133" name="Check Box 125"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3</xdr:col>
          <xdr:colOff>180975</xdr:colOff>
          <xdr:row>23</xdr:row>
          <xdr:rowOff>0</xdr:rowOff>
        </xdr:to>
        <xdr:sp macro="" textlink="">
          <xdr:nvSpPr>
            <xdr:cNvPr id="5134" name="Check Box 126"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180975</xdr:colOff>
          <xdr:row>23</xdr:row>
          <xdr:rowOff>180975</xdr:rowOff>
        </xdr:to>
        <xdr:sp macro="" textlink="">
          <xdr:nvSpPr>
            <xdr:cNvPr id="5135" name="Check Box 127"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180975</xdr:colOff>
          <xdr:row>24</xdr:row>
          <xdr:rowOff>180975</xdr:rowOff>
        </xdr:to>
        <xdr:sp macro="" textlink="">
          <xdr:nvSpPr>
            <xdr:cNvPr id="5136" name="Check Box 128"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200025</xdr:rowOff>
        </xdr:from>
        <xdr:to>
          <xdr:col>3</xdr:col>
          <xdr:colOff>190500</xdr:colOff>
          <xdr:row>25</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180975</xdr:rowOff>
        </xdr:from>
        <xdr:to>
          <xdr:col>3</xdr:col>
          <xdr:colOff>190500</xdr:colOff>
          <xdr:row>26</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180975</xdr:rowOff>
        </xdr:from>
        <xdr:to>
          <xdr:col>3</xdr:col>
          <xdr:colOff>190500</xdr:colOff>
          <xdr:row>28</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180975</xdr:rowOff>
        </xdr:from>
        <xdr:to>
          <xdr:col>3</xdr:col>
          <xdr:colOff>190500</xdr:colOff>
          <xdr:row>30</xdr:row>
          <xdr:rowOff>171450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190500</xdr:colOff>
          <xdr:row>32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209550</xdr:rowOff>
        </xdr:from>
        <xdr:to>
          <xdr:col>3</xdr:col>
          <xdr:colOff>190500</xdr:colOff>
          <xdr:row>33</xdr:row>
          <xdr:rowOff>200025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200025</xdr:rowOff>
        </xdr:from>
        <xdr:to>
          <xdr:col>3</xdr:col>
          <xdr:colOff>190500</xdr:colOff>
          <xdr:row>34</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209550</xdr:rowOff>
        </xdr:from>
        <xdr:to>
          <xdr:col>3</xdr:col>
          <xdr:colOff>190500</xdr:colOff>
          <xdr:row>36</xdr:row>
          <xdr:rowOff>200025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200025</xdr:rowOff>
        </xdr:from>
        <xdr:to>
          <xdr:col>3</xdr:col>
          <xdr:colOff>190500</xdr:colOff>
          <xdr:row>29</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180975</xdr:rowOff>
        </xdr:from>
        <xdr:to>
          <xdr:col>3</xdr:col>
          <xdr:colOff>190500</xdr:colOff>
          <xdr:row>27</xdr:row>
          <xdr:rowOff>180975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190500</xdr:rowOff>
        </xdr:from>
        <xdr:to>
          <xdr:col>3</xdr:col>
          <xdr:colOff>190500</xdr:colOff>
          <xdr:row>32</xdr:row>
          <xdr:rowOff>180975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3</xdr:col>
          <xdr:colOff>200025</xdr:colOff>
          <xdr:row>36</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190500</xdr:colOff>
          <xdr:row>37</xdr:row>
          <xdr:rowOff>200025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190500</xdr:colOff>
          <xdr:row>38</xdr:row>
          <xdr:rowOff>200025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190500</xdr:colOff>
          <xdr:row>39</xdr:row>
          <xdr:rowOff>200025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190500</xdr:colOff>
          <xdr:row>40</xdr:row>
          <xdr:rowOff>200025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10583</xdr:colOff>
      <xdr:row>0</xdr:row>
      <xdr:rowOff>116417</xdr:rowOff>
    </xdr:from>
    <xdr:to>
      <xdr:col>7</xdr:col>
      <xdr:colOff>730419</xdr:colOff>
      <xdr:row>0</xdr:row>
      <xdr:rowOff>561425</xdr:rowOff>
    </xdr:to>
    <xdr:pic>
      <xdr:nvPicPr>
        <xdr:cNvPr id="36" name="Bild 4">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66" y="116417"/>
          <a:ext cx="3196336" cy="445008"/>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5</xdr:col>
      <xdr:colOff>262636</xdr:colOff>
      <xdr:row>0</xdr:row>
      <xdr:rowOff>540258</xdr:rowOff>
    </xdr:to>
    <xdr:pic>
      <xdr:nvPicPr>
        <xdr:cNvPr id="2" name="Bild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95250"/>
          <a:ext cx="3196336" cy="445008"/>
        </a:xfrm>
        <a:prstGeom prst="rect">
          <a:avLst/>
        </a:prstGeom>
        <a:ln>
          <a:noFill/>
        </a:ln>
      </xdr:spPr>
    </xdr:pic>
    <xdr:clientData/>
  </xdr:twoCellAnchor>
  <xdr:twoCellAnchor>
    <xdr:from>
      <xdr:col>3</xdr:col>
      <xdr:colOff>352425</xdr:colOff>
      <xdr:row>5</xdr:row>
      <xdr:rowOff>47624</xdr:rowOff>
    </xdr:from>
    <xdr:to>
      <xdr:col>7</xdr:col>
      <xdr:colOff>0</xdr:colOff>
      <xdr:row>14</xdr:row>
      <xdr:rowOff>85724</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2600325" y="1323974"/>
          <a:ext cx="2695575" cy="1857375"/>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t>Achtung:</a:t>
          </a:r>
        </a:p>
        <a:p>
          <a:endParaRPr lang="de-DE" sz="1200" b="1"/>
        </a:p>
        <a:p>
          <a:r>
            <a:rPr lang="de-DE" sz="1200" b="1"/>
            <a:t>Bitte</a:t>
          </a:r>
          <a:r>
            <a:rPr lang="de-DE" sz="1200" b="1" baseline="0"/>
            <a:t> geben  Sie hier nur andere Daten ein, falls Ihre KV regional abweichende Orientierungspunktwerte vereinbart hat.</a:t>
          </a:r>
          <a:endParaRPr lang="de-DE" sz="12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190501</xdr:colOff>
      <xdr:row>0</xdr:row>
      <xdr:rowOff>126999</xdr:rowOff>
    </xdr:from>
    <xdr:to>
      <xdr:col>59</xdr:col>
      <xdr:colOff>997649</xdr:colOff>
      <xdr:row>0</xdr:row>
      <xdr:rowOff>572007</xdr:rowOff>
    </xdr:to>
    <xdr:pic>
      <xdr:nvPicPr>
        <xdr:cNvPr id="35" name="Bild 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26999"/>
          <a:ext cx="3188398" cy="445008"/>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10583</xdr:colOff>
      <xdr:row>0</xdr:row>
      <xdr:rowOff>127000</xdr:rowOff>
    </xdr:from>
    <xdr:to>
      <xdr:col>59</xdr:col>
      <xdr:colOff>1020139</xdr:colOff>
      <xdr:row>0</xdr:row>
      <xdr:rowOff>572008</xdr:rowOff>
    </xdr:to>
    <xdr:pic>
      <xdr:nvPicPr>
        <xdr:cNvPr id="35" name="Bild 4">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127000"/>
          <a:ext cx="3196336" cy="445008"/>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100013</xdr:rowOff>
    </xdr:from>
    <xdr:to>
      <xdr:col>59</xdr:col>
      <xdr:colOff>1041304</xdr:colOff>
      <xdr:row>0</xdr:row>
      <xdr:rowOff>545021</xdr:rowOff>
    </xdr:to>
    <xdr:pic>
      <xdr:nvPicPr>
        <xdr:cNvPr id="36" name="Bild 4">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00013"/>
          <a:ext cx="3201098" cy="445008"/>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192088</xdr:colOff>
      <xdr:row>0</xdr:row>
      <xdr:rowOff>79375</xdr:rowOff>
    </xdr:from>
    <xdr:to>
      <xdr:col>59</xdr:col>
      <xdr:colOff>974630</xdr:colOff>
      <xdr:row>0</xdr:row>
      <xdr:rowOff>524383</xdr:rowOff>
    </xdr:to>
    <xdr:pic>
      <xdr:nvPicPr>
        <xdr:cNvPr id="18" name="Bild 1">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088" y="79375"/>
          <a:ext cx="3142361" cy="44500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25400</xdr:colOff>
      <xdr:row>0</xdr:row>
      <xdr:rowOff>88900</xdr:rowOff>
    </xdr:from>
    <xdr:to>
      <xdr:col>4</xdr:col>
      <xdr:colOff>694436</xdr:colOff>
      <xdr:row>0</xdr:row>
      <xdr:rowOff>533908</xdr:rowOff>
    </xdr:to>
    <xdr:pic>
      <xdr:nvPicPr>
        <xdr:cNvPr id="2" name="Bild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3602736" cy="445008"/>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image" Target="../media/image3.png"/><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image" Target="../media/image3.png"/><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8"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pageSetUpPr autoPageBreaks="0"/>
  </sheetPr>
  <dimension ref="A1"/>
  <sheetViews>
    <sheetView showGridLines="0" showRowColHeaders="0" tabSelected="1" zoomScaleNormal="100" workbookViewId="0"/>
  </sheetViews>
  <sheetFormatPr baseColWidth="10" defaultColWidth="10.85546875" defaultRowHeight="15" x14ac:dyDescent="0.25"/>
  <cols>
    <col min="1" max="1" width="10.85546875" style="2" customWidth="1"/>
    <col min="2" max="16384" width="10.85546875" style="2"/>
  </cols>
  <sheetData/>
  <sheetProtection algorithmName="SHA-512" hashValue="I8wSNGURQFkfnSRXW3p0uAhdY0uNJAPVFH2Z2jNZRuxK2UV86nDQkThP47y0uHi723QcsnK0vRQnvZB1sEy5FA==" saltValue="ygMzJXMm4qYHTwqfqkqNqQ==" spinCount="100000" sheet="1" objects="1" scenarios="1"/>
  <pageMargins left="0.7" right="0.7" top="0.78740157499999996" bottom="0.78740157499999996" header="0.3" footer="0.3"/>
  <pageSetup paperSize="9" orientation="portrait" r:id="rId1"/>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B1:BQ47"/>
  <sheetViews>
    <sheetView showGridLines="0" showRowColHeaders="0" zoomScale="80" zoomScaleNormal="80" workbookViewId="0"/>
  </sheetViews>
  <sheetFormatPr baseColWidth="10" defaultColWidth="10.85546875" defaultRowHeight="15" x14ac:dyDescent="0.25"/>
  <cols>
    <col min="1" max="1" width="2.7109375" style="81" customWidth="1"/>
    <col min="2" max="2" width="11.42578125" style="81" bestFit="1" customWidth="1"/>
    <col min="3" max="3" width="15.7109375" style="81" customWidth="1"/>
    <col min="4" max="4" width="11.7109375" style="81" customWidth="1"/>
    <col min="5" max="5" width="13.7109375" style="81" customWidth="1"/>
    <col min="6" max="7" width="14.140625" style="81" customWidth="1"/>
    <col min="8" max="8" width="14" style="81" customWidth="1"/>
    <col min="9" max="12" width="4.42578125" style="81" bestFit="1" customWidth="1"/>
    <col min="13" max="13" width="4.42578125" style="81" customWidth="1"/>
    <col min="14" max="14" width="4.42578125" style="81" bestFit="1" customWidth="1"/>
    <col min="15" max="15" width="4.42578125" style="81" customWidth="1"/>
    <col min="16" max="16" width="3.42578125" style="81" customWidth="1"/>
    <col min="17" max="17" width="15.5703125" style="81" customWidth="1"/>
    <col min="18" max="18" width="10.140625" style="81" customWidth="1"/>
    <col min="19" max="19" width="14.85546875" style="81" bestFit="1" customWidth="1"/>
    <col min="20" max="20" width="14.85546875" style="81" customWidth="1"/>
    <col min="21" max="21" width="13.5703125" style="81" customWidth="1"/>
    <col min="22" max="22" width="12.5703125" style="81" customWidth="1"/>
    <col min="23" max="29" width="4.42578125" style="81" bestFit="1" customWidth="1"/>
    <col min="30" max="30" width="2.42578125" style="81" customWidth="1"/>
    <col min="31" max="31" width="15.140625" style="81" customWidth="1"/>
    <col min="32" max="32" width="10.28515625" style="81" customWidth="1"/>
    <col min="33" max="33" width="12.85546875" style="81" customWidth="1"/>
    <col min="34" max="34" width="15.140625" style="81" customWidth="1"/>
    <col min="35" max="36" width="13.5703125" style="81" customWidth="1"/>
    <col min="37" max="43" width="4.140625" style="81" bestFit="1" customWidth="1"/>
    <col min="44" max="44" width="3.28515625" style="81" customWidth="1"/>
    <col min="45" max="45" width="10.85546875" style="81"/>
    <col min="46" max="46" width="3" style="81" customWidth="1"/>
    <col min="47" max="47" width="15" style="81" customWidth="1"/>
    <col min="48" max="48" width="14.85546875" style="81" customWidth="1"/>
    <col min="49" max="49" width="2.42578125" style="177" customWidth="1"/>
    <col min="50" max="50" width="15.5703125" style="177" customWidth="1"/>
    <col min="51" max="51" width="10.85546875" style="177"/>
    <col min="52" max="52" width="12.42578125" style="81" customWidth="1"/>
    <col min="53" max="53" width="13.85546875" style="81" customWidth="1"/>
    <col min="54" max="54" width="12.7109375" style="81" customWidth="1"/>
    <col min="55" max="55" width="12.85546875" style="81" customWidth="1"/>
    <col min="56" max="57" width="4.42578125" style="81" bestFit="1" customWidth="1"/>
    <col min="58" max="62" width="4.5703125" style="81" bestFit="1" customWidth="1"/>
    <col min="63" max="64" width="10.85546875" style="81"/>
    <col min="65" max="67" width="2" style="340" hidden="1" customWidth="1"/>
    <col min="68" max="16384" width="10.85546875" style="81"/>
  </cols>
  <sheetData>
    <row r="1" spans="2:69" s="78" customFormat="1" ht="50.25" customHeight="1" thickBot="1" x14ac:dyDescent="0.35">
      <c r="B1" s="79"/>
      <c r="C1" s="79"/>
      <c r="AW1" s="176"/>
      <c r="AX1" s="176"/>
      <c r="AY1" s="176"/>
      <c r="BM1" s="339"/>
      <c r="BN1" s="339"/>
      <c r="BO1" s="339"/>
    </row>
    <row r="2" spans="2:69" s="78" customFormat="1" ht="18.75" customHeight="1" thickBot="1" x14ac:dyDescent="0.4">
      <c r="B2" s="79"/>
      <c r="C2" s="741" t="s">
        <v>183</v>
      </c>
      <c r="D2" s="1006"/>
      <c r="E2" s="1006"/>
      <c r="F2" s="1006"/>
      <c r="G2" s="1006"/>
      <c r="H2" s="1006"/>
      <c r="I2" s="1006"/>
      <c r="J2" s="1006"/>
      <c r="K2" s="1006"/>
      <c r="L2" s="1006"/>
      <c r="M2" s="1006"/>
      <c r="N2" s="1006"/>
      <c r="O2" s="1007"/>
      <c r="P2" s="80"/>
      <c r="Q2" s="741" t="s">
        <v>181</v>
      </c>
      <c r="R2" s="1006"/>
      <c r="S2" s="1006"/>
      <c r="T2" s="1006"/>
      <c r="U2" s="1006"/>
      <c r="V2" s="1006"/>
      <c r="W2" s="1006"/>
      <c r="X2" s="1006"/>
      <c r="Y2" s="1006"/>
      <c r="Z2" s="1006"/>
      <c r="AA2" s="1006"/>
      <c r="AB2" s="1006"/>
      <c r="AC2" s="1007"/>
      <c r="AD2" s="80"/>
      <c r="AE2" s="741" t="s">
        <v>182</v>
      </c>
      <c r="AF2" s="1006"/>
      <c r="AG2" s="1006"/>
      <c r="AH2" s="1006"/>
      <c r="AI2" s="1006"/>
      <c r="AJ2" s="1006"/>
      <c r="AK2" s="1006"/>
      <c r="AL2" s="1006"/>
      <c r="AM2" s="1006"/>
      <c r="AN2" s="1006"/>
      <c r="AO2" s="1006"/>
      <c r="AP2" s="1006"/>
      <c r="AQ2" s="1007"/>
      <c r="AR2" s="80"/>
      <c r="AS2" s="799" t="s">
        <v>45</v>
      </c>
      <c r="AT2" s="80"/>
      <c r="AU2" s="1039" t="s">
        <v>57</v>
      </c>
      <c r="AV2" s="1037" t="s">
        <v>56</v>
      </c>
      <c r="AW2" s="176"/>
      <c r="AX2" s="741" t="s">
        <v>185</v>
      </c>
      <c r="AY2" s="1006"/>
      <c r="AZ2" s="1006"/>
      <c r="BA2" s="1006"/>
      <c r="BB2" s="1006"/>
      <c r="BC2" s="1006"/>
      <c r="BD2" s="1006"/>
      <c r="BE2" s="1006"/>
      <c r="BF2" s="1006"/>
      <c r="BG2" s="1006"/>
      <c r="BH2" s="1006"/>
      <c r="BI2" s="1006"/>
      <c r="BJ2" s="1007"/>
      <c r="BL2" s="176"/>
      <c r="BM2" s="339"/>
      <c r="BN2" s="339"/>
      <c r="BO2" s="339"/>
    </row>
    <row r="3" spans="2:69" s="78" customFormat="1" ht="19.5" customHeight="1" x14ac:dyDescent="0.3">
      <c r="B3" s="79"/>
      <c r="C3" s="1023" t="s">
        <v>68</v>
      </c>
      <c r="D3" s="1027" t="s">
        <v>36</v>
      </c>
      <c r="E3" s="1020" t="s">
        <v>18</v>
      </c>
      <c r="F3" s="1021"/>
      <c r="G3" s="1021"/>
      <c r="H3" s="1021"/>
      <c r="I3" s="1021"/>
      <c r="J3" s="1021"/>
      <c r="K3" s="1021"/>
      <c r="L3" s="1021"/>
      <c r="M3" s="1021"/>
      <c r="N3" s="1021"/>
      <c r="O3" s="1022"/>
      <c r="P3" s="80"/>
      <c r="Q3" s="1023" t="s">
        <v>68</v>
      </c>
      <c r="R3" s="1027" t="s">
        <v>36</v>
      </c>
      <c r="S3" s="1020" t="s">
        <v>18</v>
      </c>
      <c r="T3" s="1021"/>
      <c r="U3" s="1021"/>
      <c r="V3" s="1021"/>
      <c r="W3" s="1021"/>
      <c r="X3" s="1021"/>
      <c r="Y3" s="1021"/>
      <c r="Z3" s="1021"/>
      <c r="AA3" s="1021"/>
      <c r="AB3" s="1021"/>
      <c r="AC3" s="1022"/>
      <c r="AD3" s="80"/>
      <c r="AE3" s="1023" t="s">
        <v>68</v>
      </c>
      <c r="AF3" s="1027" t="s">
        <v>36</v>
      </c>
      <c r="AG3" s="1020" t="s">
        <v>18</v>
      </c>
      <c r="AH3" s="1021"/>
      <c r="AI3" s="1021"/>
      <c r="AJ3" s="1021"/>
      <c r="AK3" s="1021"/>
      <c r="AL3" s="1021"/>
      <c r="AM3" s="1021"/>
      <c r="AN3" s="1021"/>
      <c r="AO3" s="1021"/>
      <c r="AP3" s="1021"/>
      <c r="AQ3" s="1022"/>
      <c r="AR3" s="80"/>
      <c r="AS3" s="800"/>
      <c r="AT3" s="80"/>
      <c r="AU3" s="1040"/>
      <c r="AV3" s="1038"/>
      <c r="AW3" s="176"/>
      <c r="AX3" s="1023" t="s">
        <v>68</v>
      </c>
      <c r="AY3" s="1027" t="s">
        <v>36</v>
      </c>
      <c r="AZ3" s="1020" t="s">
        <v>18</v>
      </c>
      <c r="BA3" s="1021"/>
      <c r="BB3" s="1021"/>
      <c r="BC3" s="1021"/>
      <c r="BD3" s="1021"/>
      <c r="BE3" s="1021"/>
      <c r="BF3" s="1021"/>
      <c r="BG3" s="1021"/>
      <c r="BH3" s="1021"/>
      <c r="BI3" s="1021"/>
      <c r="BJ3" s="1022"/>
      <c r="BL3" s="176"/>
      <c r="BM3" s="1050" t="s">
        <v>186</v>
      </c>
      <c r="BN3" s="1050"/>
      <c r="BO3" s="207"/>
      <c r="BP3" s="331"/>
      <c r="BQ3" s="331"/>
    </row>
    <row r="4" spans="2:69" ht="56.25" customHeight="1" thickBot="1" x14ac:dyDescent="0.35">
      <c r="B4" s="82"/>
      <c r="C4" s="1024"/>
      <c r="D4" s="1028"/>
      <c r="E4" s="83" t="s">
        <v>127</v>
      </c>
      <c r="F4" s="83" t="s">
        <v>128</v>
      </c>
      <c r="G4" s="83" t="s">
        <v>129</v>
      </c>
      <c r="H4" s="84" t="s">
        <v>130</v>
      </c>
      <c r="I4" s="83" t="s">
        <v>70</v>
      </c>
      <c r="J4" s="83" t="s">
        <v>71</v>
      </c>
      <c r="K4" s="83" t="s">
        <v>72</v>
      </c>
      <c r="L4" s="83" t="s">
        <v>73</v>
      </c>
      <c r="M4" s="83" t="s">
        <v>74</v>
      </c>
      <c r="N4" s="83" t="s">
        <v>75</v>
      </c>
      <c r="O4" s="85" t="s">
        <v>76</v>
      </c>
      <c r="P4" s="86"/>
      <c r="Q4" s="1024"/>
      <c r="R4" s="1028"/>
      <c r="S4" s="83" t="s">
        <v>127</v>
      </c>
      <c r="T4" s="83" t="s">
        <v>128</v>
      </c>
      <c r="U4" s="83" t="s">
        <v>129</v>
      </c>
      <c r="V4" s="84" t="s">
        <v>130</v>
      </c>
      <c r="W4" s="83" t="s">
        <v>70</v>
      </c>
      <c r="X4" s="83" t="s">
        <v>71</v>
      </c>
      <c r="Y4" s="83" t="s">
        <v>72</v>
      </c>
      <c r="Z4" s="83" t="s">
        <v>73</v>
      </c>
      <c r="AA4" s="83" t="s">
        <v>74</v>
      </c>
      <c r="AB4" s="83" t="s">
        <v>75</v>
      </c>
      <c r="AC4" s="85" t="s">
        <v>76</v>
      </c>
      <c r="AD4" s="86"/>
      <c r="AE4" s="1024"/>
      <c r="AF4" s="1028"/>
      <c r="AG4" s="83" t="s">
        <v>127</v>
      </c>
      <c r="AH4" s="83" t="s">
        <v>128</v>
      </c>
      <c r="AI4" s="83" t="s">
        <v>129</v>
      </c>
      <c r="AJ4" s="84" t="s">
        <v>130</v>
      </c>
      <c r="AK4" s="83" t="s">
        <v>70</v>
      </c>
      <c r="AL4" s="83" t="s">
        <v>71</v>
      </c>
      <c r="AM4" s="83" t="s">
        <v>72</v>
      </c>
      <c r="AN4" s="83" t="s">
        <v>73</v>
      </c>
      <c r="AO4" s="83" t="s">
        <v>74</v>
      </c>
      <c r="AP4" s="83" t="s">
        <v>75</v>
      </c>
      <c r="AQ4" s="85" t="s">
        <v>76</v>
      </c>
      <c r="AR4" s="86"/>
      <c r="AS4" s="801"/>
      <c r="AT4" s="86"/>
      <c r="AU4" s="1040"/>
      <c r="AV4" s="1038"/>
      <c r="AX4" s="1024"/>
      <c r="AY4" s="1028"/>
      <c r="AZ4" s="83" t="s">
        <v>127</v>
      </c>
      <c r="BA4" s="83" t="s">
        <v>128</v>
      </c>
      <c r="BB4" s="83" t="s">
        <v>129</v>
      </c>
      <c r="BC4" s="84" t="s">
        <v>130</v>
      </c>
      <c r="BD4" s="83" t="s">
        <v>70</v>
      </c>
      <c r="BE4" s="83" t="s">
        <v>71</v>
      </c>
      <c r="BF4" s="83" t="s">
        <v>72</v>
      </c>
      <c r="BG4" s="83" t="s">
        <v>73</v>
      </c>
      <c r="BH4" s="83" t="s">
        <v>74</v>
      </c>
      <c r="BI4" s="83" t="s">
        <v>75</v>
      </c>
      <c r="BJ4" s="85" t="s">
        <v>76</v>
      </c>
      <c r="BL4" s="177"/>
      <c r="BM4" s="1" t="str">
        <f>'Daten 2015'!AY4</f>
        <v>VT</v>
      </c>
      <c r="BN4" s="1" t="str">
        <f>'Daten 2015'!AZ4</f>
        <v>TP</v>
      </c>
      <c r="BO4" s="1" t="str">
        <f>'Daten 2015'!BA4</f>
        <v>Kassensitz</v>
      </c>
      <c r="BP4" s="268"/>
      <c r="BQ4" s="268"/>
    </row>
    <row r="5" spans="2:69" ht="18.75" customHeight="1" x14ac:dyDescent="0.25">
      <c r="B5" s="87" t="s">
        <v>13</v>
      </c>
      <c r="C5" s="1008" t="s">
        <v>67</v>
      </c>
      <c r="D5" s="88">
        <v>2315</v>
      </c>
      <c r="E5" s="89">
        <v>1150</v>
      </c>
      <c r="F5" s="1025" t="s">
        <v>37</v>
      </c>
      <c r="G5" s="88">
        <v>580</v>
      </c>
      <c r="H5" s="88">
        <v>1150</v>
      </c>
      <c r="I5" s="1011" t="s">
        <v>91</v>
      </c>
      <c r="J5" s="1012"/>
      <c r="K5" s="1012"/>
      <c r="L5" s="1012"/>
      <c r="M5" s="1012"/>
      <c r="N5" s="1012"/>
      <c r="O5" s="1013"/>
      <c r="P5" s="90"/>
      <c r="Q5" s="1008" t="s">
        <v>67</v>
      </c>
      <c r="R5" s="91">
        <v>2390</v>
      </c>
      <c r="S5" s="92">
        <v>1190</v>
      </c>
      <c r="T5" s="1025" t="s">
        <v>37</v>
      </c>
      <c r="U5" s="91">
        <v>600</v>
      </c>
      <c r="V5" s="92">
        <v>1190</v>
      </c>
      <c r="W5" s="1011" t="s">
        <v>91</v>
      </c>
      <c r="X5" s="1012"/>
      <c r="Y5" s="1012"/>
      <c r="Z5" s="1012"/>
      <c r="AA5" s="1012"/>
      <c r="AB5" s="1012"/>
      <c r="AC5" s="1013"/>
      <c r="AD5" s="90"/>
      <c r="AE5" s="1008" t="s">
        <v>67</v>
      </c>
      <c r="AF5" s="91">
        <v>415</v>
      </c>
      <c r="AG5" s="92">
        <v>165</v>
      </c>
      <c r="AH5" s="1026" t="s">
        <v>37</v>
      </c>
      <c r="AI5" s="92">
        <v>165</v>
      </c>
      <c r="AJ5" s="93">
        <v>330</v>
      </c>
      <c r="AK5" s="1011" t="s">
        <v>91</v>
      </c>
      <c r="AL5" s="1012"/>
      <c r="AM5" s="1012"/>
      <c r="AN5" s="1012"/>
      <c r="AO5" s="1012"/>
      <c r="AP5" s="1012"/>
      <c r="AQ5" s="1013"/>
      <c r="AR5" s="90"/>
      <c r="AS5" s="94">
        <f>OPW!C6</f>
        <v>3.5047999999999999</v>
      </c>
      <c r="AT5" s="90"/>
      <c r="AU5" s="95">
        <f>36*43/4/2/$BO$5*R5</f>
        <v>231232.5</v>
      </c>
      <c r="AV5" s="1041" t="s">
        <v>58</v>
      </c>
      <c r="AW5" s="178"/>
      <c r="AX5" s="1008" t="s">
        <v>67</v>
      </c>
      <c r="AY5" s="91">
        <f>R5-D5+ROUNDUP(AF5/2,0)</f>
        <v>283</v>
      </c>
      <c r="AZ5" s="91">
        <f>S5-E5+ROUNDUP(AG5/2,0)</f>
        <v>123</v>
      </c>
      <c r="BA5" s="1026" t="s">
        <v>37</v>
      </c>
      <c r="BB5" s="92">
        <f>U5-G5+ROUNDUP(AI5/2,0)</f>
        <v>103</v>
      </c>
      <c r="BC5" s="92">
        <f>V5-H5+ROUNDUP(AJ5/2,0)</f>
        <v>205</v>
      </c>
      <c r="BD5" s="1011" t="s">
        <v>91</v>
      </c>
      <c r="BE5" s="1012"/>
      <c r="BF5" s="1012"/>
      <c r="BG5" s="1012"/>
      <c r="BH5" s="1012"/>
      <c r="BI5" s="1012"/>
      <c r="BJ5" s="1013"/>
      <c r="BK5" s="87" t="s">
        <v>13</v>
      </c>
      <c r="BL5" s="178"/>
      <c r="BM5" s="1" t="b">
        <f>'Daten 2015'!AY5</f>
        <v>1</v>
      </c>
      <c r="BN5" s="1" t="b">
        <f>'Daten 2015'!AZ5</f>
        <v>1</v>
      </c>
      <c r="BO5" s="1">
        <f>'Daten 2015'!BA5</f>
        <v>2</v>
      </c>
      <c r="BP5" s="268"/>
      <c r="BQ5" s="268"/>
    </row>
    <row r="6" spans="2:69" ht="18.75" x14ac:dyDescent="0.25">
      <c r="B6" s="96" t="s">
        <v>0</v>
      </c>
      <c r="C6" s="1009"/>
      <c r="D6" s="97">
        <v>2315</v>
      </c>
      <c r="E6" s="98">
        <v>1150</v>
      </c>
      <c r="F6" s="1026"/>
      <c r="G6" s="91">
        <v>580</v>
      </c>
      <c r="H6" s="91">
        <v>1150</v>
      </c>
      <c r="I6" s="1014"/>
      <c r="J6" s="1015"/>
      <c r="K6" s="1015"/>
      <c r="L6" s="1015"/>
      <c r="M6" s="1015"/>
      <c r="N6" s="1015"/>
      <c r="O6" s="1016"/>
      <c r="P6" s="90"/>
      <c r="Q6" s="1009"/>
      <c r="R6" s="91">
        <v>2390</v>
      </c>
      <c r="S6" s="92">
        <v>1190</v>
      </c>
      <c r="T6" s="1026"/>
      <c r="U6" s="91">
        <v>600</v>
      </c>
      <c r="V6" s="92">
        <v>1190</v>
      </c>
      <c r="W6" s="1014"/>
      <c r="X6" s="1015"/>
      <c r="Y6" s="1015"/>
      <c r="Z6" s="1015"/>
      <c r="AA6" s="1015"/>
      <c r="AB6" s="1015"/>
      <c r="AC6" s="1016"/>
      <c r="AD6" s="100"/>
      <c r="AE6" s="1009"/>
      <c r="AF6" s="91">
        <v>415</v>
      </c>
      <c r="AG6" s="98">
        <v>165</v>
      </c>
      <c r="AH6" s="1026"/>
      <c r="AI6" s="98">
        <v>165</v>
      </c>
      <c r="AJ6" s="99">
        <v>330</v>
      </c>
      <c r="AK6" s="1014"/>
      <c r="AL6" s="1015"/>
      <c r="AM6" s="1015"/>
      <c r="AN6" s="1015"/>
      <c r="AO6" s="1015"/>
      <c r="AP6" s="1015"/>
      <c r="AQ6" s="1016"/>
      <c r="AR6" s="100"/>
      <c r="AS6" s="101">
        <f>OPW!C7</f>
        <v>3.5047999999999999</v>
      </c>
      <c r="AT6" s="100"/>
      <c r="AU6" s="102">
        <f t="shared" ref="AU6:AU36" si="0">36*43/4/2/$BO$5*R6</f>
        <v>231232.5</v>
      </c>
      <c r="AV6" s="1042"/>
      <c r="AW6" s="178"/>
      <c r="AX6" s="1009"/>
      <c r="AY6" s="91">
        <f t="shared" ref="AY6:AY8" si="1">R6-D6+ROUNDUP(AF6/2,0)</f>
        <v>283</v>
      </c>
      <c r="AZ6" s="91">
        <f t="shared" ref="AZ6:AZ8" si="2">S6-E6+ROUNDUP(AG6/2,0)</f>
        <v>123</v>
      </c>
      <c r="BA6" s="1026"/>
      <c r="BB6" s="92">
        <f t="shared" ref="BB6:BB8" si="3">U6-G6+ROUNDUP(AI6/2,0)</f>
        <v>103</v>
      </c>
      <c r="BC6" s="92">
        <f t="shared" ref="BC6:BC8" si="4">V6-H6+ROUNDUP(AJ6/2,0)</f>
        <v>205</v>
      </c>
      <c r="BD6" s="1014"/>
      <c r="BE6" s="1015"/>
      <c r="BF6" s="1015"/>
      <c r="BG6" s="1015"/>
      <c r="BH6" s="1015"/>
      <c r="BI6" s="1015"/>
      <c r="BJ6" s="1016"/>
      <c r="BK6" s="103" t="s">
        <v>0</v>
      </c>
      <c r="BL6" s="178"/>
      <c r="BM6" s="1" t="b">
        <f>'Daten 2015'!AY6</f>
        <v>1</v>
      </c>
      <c r="BN6" s="1" t="b">
        <f>'Daten 2015'!AZ6</f>
        <v>1</v>
      </c>
      <c r="BO6" s="1"/>
      <c r="BP6" s="268"/>
      <c r="BQ6" s="268"/>
    </row>
    <row r="7" spans="2:69" ht="18.75" x14ac:dyDescent="0.25">
      <c r="B7" s="96" t="s">
        <v>1</v>
      </c>
      <c r="C7" s="1009"/>
      <c r="D7" s="97">
        <v>2315</v>
      </c>
      <c r="E7" s="98">
        <v>1150</v>
      </c>
      <c r="F7" s="1026"/>
      <c r="G7" s="97">
        <v>580</v>
      </c>
      <c r="H7" s="97">
        <v>1150</v>
      </c>
      <c r="I7" s="1014"/>
      <c r="J7" s="1015"/>
      <c r="K7" s="1015"/>
      <c r="L7" s="1015"/>
      <c r="M7" s="1015"/>
      <c r="N7" s="1015"/>
      <c r="O7" s="1016"/>
      <c r="P7" s="90"/>
      <c r="Q7" s="1009"/>
      <c r="R7" s="91">
        <v>2390</v>
      </c>
      <c r="S7" s="92">
        <v>1190</v>
      </c>
      <c r="T7" s="1026"/>
      <c r="U7" s="91">
        <v>600</v>
      </c>
      <c r="V7" s="92">
        <v>1190</v>
      </c>
      <c r="W7" s="1014"/>
      <c r="X7" s="1015"/>
      <c r="Y7" s="1015"/>
      <c r="Z7" s="1015"/>
      <c r="AA7" s="1015"/>
      <c r="AB7" s="1015"/>
      <c r="AC7" s="1016"/>
      <c r="AD7" s="90"/>
      <c r="AE7" s="1009"/>
      <c r="AF7" s="91">
        <v>415</v>
      </c>
      <c r="AG7" s="98">
        <v>165</v>
      </c>
      <c r="AH7" s="1026"/>
      <c r="AI7" s="98">
        <v>165</v>
      </c>
      <c r="AJ7" s="99">
        <v>330</v>
      </c>
      <c r="AK7" s="1014"/>
      <c r="AL7" s="1015"/>
      <c r="AM7" s="1015"/>
      <c r="AN7" s="1015"/>
      <c r="AO7" s="1015"/>
      <c r="AP7" s="1015"/>
      <c r="AQ7" s="1016"/>
      <c r="AR7" s="90"/>
      <c r="AS7" s="101">
        <f>OPW!C8</f>
        <v>3.5047999999999999</v>
      </c>
      <c r="AT7" s="90"/>
      <c r="AU7" s="102">
        <f t="shared" si="0"/>
        <v>231232.5</v>
      </c>
      <c r="AV7" s="1042"/>
      <c r="AW7" s="178"/>
      <c r="AX7" s="1009"/>
      <c r="AY7" s="91">
        <f t="shared" si="1"/>
        <v>283</v>
      </c>
      <c r="AZ7" s="91">
        <f t="shared" si="2"/>
        <v>123</v>
      </c>
      <c r="BA7" s="1026"/>
      <c r="BB7" s="92">
        <f t="shared" si="3"/>
        <v>103</v>
      </c>
      <c r="BC7" s="92">
        <f t="shared" si="4"/>
        <v>205</v>
      </c>
      <c r="BD7" s="1014"/>
      <c r="BE7" s="1015"/>
      <c r="BF7" s="1015"/>
      <c r="BG7" s="1015"/>
      <c r="BH7" s="1015"/>
      <c r="BI7" s="1015"/>
      <c r="BJ7" s="1016"/>
      <c r="BK7" s="103" t="s">
        <v>1</v>
      </c>
      <c r="BL7" s="178"/>
      <c r="BM7" s="1" t="b">
        <f>'Daten 2015'!AY7</f>
        <v>1</v>
      </c>
      <c r="BN7" s="1" t="b">
        <f>'Daten 2015'!AZ7</f>
        <v>1</v>
      </c>
      <c r="BO7" s="1"/>
      <c r="BP7" s="268"/>
      <c r="BQ7" s="268"/>
    </row>
    <row r="8" spans="2:69" ht="18.75" customHeight="1" thickBot="1" x14ac:dyDescent="0.3">
      <c r="B8" s="104" t="s">
        <v>2</v>
      </c>
      <c r="C8" s="1009"/>
      <c r="D8" s="105">
        <v>2315</v>
      </c>
      <c r="E8" s="106">
        <v>1150</v>
      </c>
      <c r="F8" s="1026"/>
      <c r="G8" s="105">
        <v>580</v>
      </c>
      <c r="H8" s="106">
        <v>1150</v>
      </c>
      <c r="I8" s="1014"/>
      <c r="J8" s="1015"/>
      <c r="K8" s="1015"/>
      <c r="L8" s="1015"/>
      <c r="M8" s="1015"/>
      <c r="N8" s="1015"/>
      <c r="O8" s="1016"/>
      <c r="P8" s="90"/>
      <c r="Q8" s="1009"/>
      <c r="R8" s="179">
        <v>2390</v>
      </c>
      <c r="S8" s="180">
        <v>1190</v>
      </c>
      <c r="T8" s="1026"/>
      <c r="U8" s="179">
        <v>600</v>
      </c>
      <c r="V8" s="180">
        <v>1190</v>
      </c>
      <c r="W8" s="1014"/>
      <c r="X8" s="1015"/>
      <c r="Y8" s="1015"/>
      <c r="Z8" s="1015"/>
      <c r="AA8" s="1015"/>
      <c r="AB8" s="1015"/>
      <c r="AC8" s="1016"/>
      <c r="AD8" s="100"/>
      <c r="AE8" s="1009"/>
      <c r="AF8" s="91">
        <v>415</v>
      </c>
      <c r="AG8" s="106">
        <v>165</v>
      </c>
      <c r="AH8" s="1026"/>
      <c r="AI8" s="107">
        <v>165</v>
      </c>
      <c r="AJ8" s="105">
        <v>330</v>
      </c>
      <c r="AK8" s="1014"/>
      <c r="AL8" s="1015"/>
      <c r="AM8" s="1015"/>
      <c r="AN8" s="1015"/>
      <c r="AO8" s="1015"/>
      <c r="AP8" s="1015"/>
      <c r="AQ8" s="1016"/>
      <c r="AR8" s="100"/>
      <c r="AS8" s="108">
        <f>OPW!C9</f>
        <v>3.5047999999999999</v>
      </c>
      <c r="AT8" s="100"/>
      <c r="AU8" s="102">
        <f t="shared" si="0"/>
        <v>231232.5</v>
      </c>
      <c r="AV8" s="1042"/>
      <c r="AW8" s="178"/>
      <c r="AX8" s="1009"/>
      <c r="AY8" s="91">
        <f t="shared" si="1"/>
        <v>283</v>
      </c>
      <c r="AZ8" s="91">
        <f t="shared" si="2"/>
        <v>123</v>
      </c>
      <c r="BA8" s="1026"/>
      <c r="BB8" s="92">
        <f t="shared" si="3"/>
        <v>103</v>
      </c>
      <c r="BC8" s="92">
        <f t="shared" si="4"/>
        <v>205</v>
      </c>
      <c r="BD8" s="1014"/>
      <c r="BE8" s="1015"/>
      <c r="BF8" s="1015"/>
      <c r="BG8" s="1015"/>
      <c r="BH8" s="1015"/>
      <c r="BI8" s="1015"/>
      <c r="BJ8" s="1016"/>
      <c r="BK8" s="109" t="s">
        <v>2</v>
      </c>
      <c r="BL8" s="178"/>
      <c r="BM8" s="1" t="b">
        <f>'Daten 2015'!AY8</f>
        <v>1</v>
      </c>
      <c r="BN8" s="1" t="b">
        <f>'Daten 2015'!AZ8</f>
        <v>1</v>
      </c>
      <c r="BO8" s="1"/>
      <c r="BP8" s="268"/>
      <c r="BQ8" s="268"/>
    </row>
    <row r="9" spans="2:69" ht="18.75" x14ac:dyDescent="0.25">
      <c r="B9" s="87" t="s">
        <v>3</v>
      </c>
      <c r="C9" s="1009"/>
      <c r="D9" s="88">
        <v>2315</v>
      </c>
      <c r="E9" s="89">
        <v>1150</v>
      </c>
      <c r="F9" s="1026"/>
      <c r="G9" s="88">
        <v>580</v>
      </c>
      <c r="H9" s="88">
        <v>1150</v>
      </c>
      <c r="I9" s="1014"/>
      <c r="J9" s="1015"/>
      <c r="K9" s="1015"/>
      <c r="L9" s="1015"/>
      <c r="M9" s="1015"/>
      <c r="N9" s="1015"/>
      <c r="O9" s="1016"/>
      <c r="P9" s="90"/>
      <c r="Q9" s="1009"/>
      <c r="R9" s="91">
        <v>2390</v>
      </c>
      <c r="S9" s="92">
        <v>1190</v>
      </c>
      <c r="T9" s="1026"/>
      <c r="U9" s="91">
        <v>600</v>
      </c>
      <c r="V9" s="92">
        <v>1190</v>
      </c>
      <c r="W9" s="1014"/>
      <c r="X9" s="1015"/>
      <c r="Y9" s="1015"/>
      <c r="Z9" s="1015"/>
      <c r="AA9" s="1015"/>
      <c r="AB9" s="1015"/>
      <c r="AC9" s="1016"/>
      <c r="AD9" s="90"/>
      <c r="AE9" s="1009"/>
      <c r="AF9" s="89">
        <v>415</v>
      </c>
      <c r="AG9" s="89">
        <v>165</v>
      </c>
      <c r="AH9" s="1026"/>
      <c r="AI9" s="89">
        <v>165</v>
      </c>
      <c r="AJ9" s="110">
        <v>330</v>
      </c>
      <c r="AK9" s="1014"/>
      <c r="AL9" s="1015"/>
      <c r="AM9" s="1015"/>
      <c r="AN9" s="1015"/>
      <c r="AO9" s="1015"/>
      <c r="AP9" s="1015"/>
      <c r="AQ9" s="1016"/>
      <c r="AR9" s="90"/>
      <c r="AS9" s="94">
        <f>OPW!C10</f>
        <v>3.5363000000000002</v>
      </c>
      <c r="AT9" s="90"/>
      <c r="AU9" s="102">
        <f t="shared" si="0"/>
        <v>231232.5</v>
      </c>
      <c r="AV9" s="1042"/>
      <c r="AW9" s="178"/>
      <c r="AX9" s="1009"/>
      <c r="AY9" s="89">
        <f t="shared" ref="AY9:BA35" si="5">R9-D9+ROUNDUP(AF9/2,0)</f>
        <v>283</v>
      </c>
      <c r="AZ9" s="89">
        <f t="shared" si="5"/>
        <v>123</v>
      </c>
      <c r="BA9" s="1026"/>
      <c r="BB9" s="89">
        <f t="shared" ref="BB9:BC25" si="6">U9-G9+ROUNDUP(AI9/2,0)</f>
        <v>103</v>
      </c>
      <c r="BC9" s="110">
        <f t="shared" si="6"/>
        <v>205</v>
      </c>
      <c r="BD9" s="1014"/>
      <c r="BE9" s="1015"/>
      <c r="BF9" s="1015"/>
      <c r="BG9" s="1015"/>
      <c r="BH9" s="1015"/>
      <c r="BI9" s="1015"/>
      <c r="BJ9" s="1016"/>
      <c r="BK9" s="87" t="s">
        <v>3</v>
      </c>
      <c r="BL9" s="178"/>
      <c r="BM9" s="1" t="b">
        <f>'Daten 2015'!AY9</f>
        <v>1</v>
      </c>
      <c r="BN9" s="1" t="b">
        <f>'Daten 2015'!AZ9</f>
        <v>1</v>
      </c>
      <c r="BO9" s="1"/>
      <c r="BP9" s="268"/>
      <c r="BQ9" s="268"/>
    </row>
    <row r="10" spans="2:69" ht="18.75" x14ac:dyDescent="0.25">
      <c r="B10" s="96" t="s">
        <v>4</v>
      </c>
      <c r="C10" s="1009"/>
      <c r="D10" s="97">
        <v>2315</v>
      </c>
      <c r="E10" s="98">
        <v>1150</v>
      </c>
      <c r="F10" s="1026"/>
      <c r="G10" s="91">
        <v>580</v>
      </c>
      <c r="H10" s="91">
        <v>1150</v>
      </c>
      <c r="I10" s="1014"/>
      <c r="J10" s="1015"/>
      <c r="K10" s="1015"/>
      <c r="L10" s="1015"/>
      <c r="M10" s="1015"/>
      <c r="N10" s="1015"/>
      <c r="O10" s="1016"/>
      <c r="P10" s="90"/>
      <c r="Q10" s="1009"/>
      <c r="R10" s="91">
        <v>2390</v>
      </c>
      <c r="S10" s="92">
        <v>1190</v>
      </c>
      <c r="T10" s="1026"/>
      <c r="U10" s="91">
        <v>600</v>
      </c>
      <c r="V10" s="92">
        <v>1190</v>
      </c>
      <c r="W10" s="1014"/>
      <c r="X10" s="1015"/>
      <c r="Y10" s="1015"/>
      <c r="Z10" s="1015"/>
      <c r="AA10" s="1015"/>
      <c r="AB10" s="1015"/>
      <c r="AC10" s="1016"/>
      <c r="AD10" s="90"/>
      <c r="AE10" s="1009"/>
      <c r="AF10" s="98">
        <v>415</v>
      </c>
      <c r="AG10" s="98">
        <v>165</v>
      </c>
      <c r="AH10" s="1026"/>
      <c r="AI10" s="98">
        <v>165</v>
      </c>
      <c r="AJ10" s="99">
        <v>330</v>
      </c>
      <c r="AK10" s="1014"/>
      <c r="AL10" s="1015"/>
      <c r="AM10" s="1015"/>
      <c r="AN10" s="1015"/>
      <c r="AO10" s="1015"/>
      <c r="AP10" s="1015"/>
      <c r="AQ10" s="1016"/>
      <c r="AR10" s="90"/>
      <c r="AS10" s="101">
        <f>OPW!C11</f>
        <v>3.5363000000000002</v>
      </c>
      <c r="AT10" s="90"/>
      <c r="AU10" s="102">
        <f t="shared" si="0"/>
        <v>231232.5</v>
      </c>
      <c r="AV10" s="1042"/>
      <c r="AW10" s="178"/>
      <c r="AX10" s="1009"/>
      <c r="AY10" s="98">
        <f t="shared" si="5"/>
        <v>283</v>
      </c>
      <c r="AZ10" s="98">
        <f t="shared" si="5"/>
        <v>123</v>
      </c>
      <c r="BA10" s="1026"/>
      <c r="BB10" s="98">
        <f t="shared" si="6"/>
        <v>103</v>
      </c>
      <c r="BC10" s="99">
        <f t="shared" si="6"/>
        <v>205</v>
      </c>
      <c r="BD10" s="1014"/>
      <c r="BE10" s="1015"/>
      <c r="BF10" s="1015"/>
      <c r="BG10" s="1015"/>
      <c r="BH10" s="1015"/>
      <c r="BI10" s="1015"/>
      <c r="BJ10" s="1016"/>
      <c r="BK10" s="103" t="s">
        <v>4</v>
      </c>
      <c r="BL10" s="178"/>
      <c r="BM10" s="1" t="b">
        <f>'Daten 2015'!AY10</f>
        <v>1</v>
      </c>
      <c r="BN10" s="1" t="b">
        <f>'Daten 2015'!AZ10</f>
        <v>1</v>
      </c>
      <c r="BO10" s="1"/>
      <c r="BP10" s="268"/>
      <c r="BQ10" s="268"/>
    </row>
    <row r="11" spans="2:69" ht="18.75" x14ac:dyDescent="0.25">
      <c r="B11" s="96" t="s">
        <v>5</v>
      </c>
      <c r="C11" s="1009"/>
      <c r="D11" s="97">
        <v>2315</v>
      </c>
      <c r="E11" s="98">
        <v>1150</v>
      </c>
      <c r="F11" s="1026"/>
      <c r="G11" s="97">
        <v>580</v>
      </c>
      <c r="H11" s="97">
        <v>1150</v>
      </c>
      <c r="I11" s="1014"/>
      <c r="J11" s="1015"/>
      <c r="K11" s="1015"/>
      <c r="L11" s="1015"/>
      <c r="M11" s="1015"/>
      <c r="N11" s="1015"/>
      <c r="O11" s="1016"/>
      <c r="P11" s="90"/>
      <c r="Q11" s="1009"/>
      <c r="R11" s="91">
        <v>2390</v>
      </c>
      <c r="S11" s="92">
        <v>1190</v>
      </c>
      <c r="T11" s="1026"/>
      <c r="U11" s="91">
        <v>600</v>
      </c>
      <c r="V11" s="92">
        <v>1190</v>
      </c>
      <c r="W11" s="1014"/>
      <c r="X11" s="1015"/>
      <c r="Y11" s="1015"/>
      <c r="Z11" s="1015"/>
      <c r="AA11" s="1015"/>
      <c r="AB11" s="1015"/>
      <c r="AC11" s="1016"/>
      <c r="AD11" s="100"/>
      <c r="AE11" s="1009"/>
      <c r="AF11" s="98">
        <v>415</v>
      </c>
      <c r="AG11" s="98">
        <v>165</v>
      </c>
      <c r="AH11" s="1026"/>
      <c r="AI11" s="98">
        <v>165</v>
      </c>
      <c r="AJ11" s="99">
        <v>330</v>
      </c>
      <c r="AK11" s="1014"/>
      <c r="AL11" s="1015"/>
      <c r="AM11" s="1015"/>
      <c r="AN11" s="1015"/>
      <c r="AO11" s="1015"/>
      <c r="AP11" s="1015"/>
      <c r="AQ11" s="1016"/>
      <c r="AR11" s="100"/>
      <c r="AS11" s="101">
        <f>OPW!C12</f>
        <v>3.5363000000000002</v>
      </c>
      <c r="AT11" s="100"/>
      <c r="AU11" s="102">
        <f t="shared" si="0"/>
        <v>231232.5</v>
      </c>
      <c r="AV11" s="1042"/>
      <c r="AW11" s="178"/>
      <c r="AX11" s="1009"/>
      <c r="AY11" s="98">
        <f t="shared" si="5"/>
        <v>283</v>
      </c>
      <c r="AZ11" s="98">
        <f t="shared" si="5"/>
        <v>123</v>
      </c>
      <c r="BA11" s="1026"/>
      <c r="BB11" s="98">
        <f t="shared" si="6"/>
        <v>103</v>
      </c>
      <c r="BC11" s="99">
        <f t="shared" si="6"/>
        <v>205</v>
      </c>
      <c r="BD11" s="1014"/>
      <c r="BE11" s="1015"/>
      <c r="BF11" s="1015"/>
      <c r="BG11" s="1015"/>
      <c r="BH11" s="1015"/>
      <c r="BI11" s="1015"/>
      <c r="BJ11" s="1016"/>
      <c r="BK11" s="103" t="s">
        <v>5</v>
      </c>
      <c r="BL11" s="178"/>
      <c r="BM11" s="1" t="b">
        <f>'Daten 2015'!AY11</f>
        <v>1</v>
      </c>
      <c r="BN11" s="1" t="b">
        <f>'Daten 2015'!AZ11</f>
        <v>1</v>
      </c>
      <c r="BO11" s="1"/>
      <c r="BP11" s="268"/>
      <c r="BQ11" s="268"/>
    </row>
    <row r="12" spans="2:69" ht="18.75" customHeight="1" thickBot="1" x14ac:dyDescent="0.3">
      <c r="B12" s="104" t="s">
        <v>6</v>
      </c>
      <c r="C12" s="1009"/>
      <c r="D12" s="105">
        <v>819</v>
      </c>
      <c r="E12" s="106">
        <v>407</v>
      </c>
      <c r="F12" s="1026"/>
      <c r="G12" s="105">
        <v>205</v>
      </c>
      <c r="H12" s="106">
        <v>407</v>
      </c>
      <c r="I12" s="1014"/>
      <c r="J12" s="1015"/>
      <c r="K12" s="1015"/>
      <c r="L12" s="1015"/>
      <c r="M12" s="1015"/>
      <c r="N12" s="1015"/>
      <c r="O12" s="1016"/>
      <c r="P12" s="100"/>
      <c r="Q12" s="1009"/>
      <c r="R12" s="179">
        <v>846</v>
      </c>
      <c r="S12" s="180">
        <v>420</v>
      </c>
      <c r="T12" s="1026"/>
      <c r="U12" s="179">
        <v>212</v>
      </c>
      <c r="V12" s="180">
        <v>420</v>
      </c>
      <c r="W12" s="1014"/>
      <c r="X12" s="1015"/>
      <c r="Y12" s="1015"/>
      <c r="Z12" s="1015"/>
      <c r="AA12" s="1015"/>
      <c r="AB12" s="1015"/>
      <c r="AC12" s="1016"/>
      <c r="AD12" s="90"/>
      <c r="AE12" s="1009"/>
      <c r="AF12" s="180">
        <v>147</v>
      </c>
      <c r="AG12" s="180">
        <v>58</v>
      </c>
      <c r="AH12" s="1026"/>
      <c r="AI12" s="180">
        <v>58</v>
      </c>
      <c r="AJ12" s="105">
        <v>114</v>
      </c>
      <c r="AK12" s="1014"/>
      <c r="AL12" s="1015"/>
      <c r="AM12" s="1015"/>
      <c r="AN12" s="1015"/>
      <c r="AO12" s="1015"/>
      <c r="AP12" s="1015"/>
      <c r="AQ12" s="1016"/>
      <c r="AR12" s="90"/>
      <c r="AS12" s="108">
        <f>OPW!C13</f>
        <v>10</v>
      </c>
      <c r="AT12" s="90"/>
      <c r="AU12" s="102">
        <f t="shared" si="0"/>
        <v>81850.5</v>
      </c>
      <c r="AV12" s="1042"/>
      <c r="AW12" s="178"/>
      <c r="AX12" s="1009"/>
      <c r="AY12" s="180">
        <f t="shared" si="5"/>
        <v>101</v>
      </c>
      <c r="AZ12" s="180">
        <f t="shared" si="5"/>
        <v>42</v>
      </c>
      <c r="BA12" s="1026"/>
      <c r="BB12" s="180">
        <f t="shared" si="6"/>
        <v>36</v>
      </c>
      <c r="BC12" s="105">
        <f t="shared" si="6"/>
        <v>70</v>
      </c>
      <c r="BD12" s="1014"/>
      <c r="BE12" s="1015"/>
      <c r="BF12" s="1015"/>
      <c r="BG12" s="1015"/>
      <c r="BH12" s="1015"/>
      <c r="BI12" s="1015"/>
      <c r="BJ12" s="1016"/>
      <c r="BK12" s="109" t="s">
        <v>6</v>
      </c>
      <c r="BL12" s="178"/>
      <c r="BM12" s="1" t="b">
        <f>'Daten 2015'!AY12</f>
        <v>1</v>
      </c>
      <c r="BN12" s="1" t="b">
        <f>'Daten 2015'!AZ12</f>
        <v>1</v>
      </c>
      <c r="BO12" s="1"/>
      <c r="BP12" s="268"/>
      <c r="BQ12" s="268"/>
    </row>
    <row r="13" spans="2:69" ht="18.75" x14ac:dyDescent="0.25">
      <c r="B13" s="87" t="s">
        <v>7</v>
      </c>
      <c r="C13" s="1009"/>
      <c r="D13" s="88">
        <v>819</v>
      </c>
      <c r="E13" s="89">
        <v>407</v>
      </c>
      <c r="F13" s="1026"/>
      <c r="G13" s="88">
        <v>205</v>
      </c>
      <c r="H13" s="88">
        <v>407</v>
      </c>
      <c r="I13" s="1014"/>
      <c r="J13" s="1015"/>
      <c r="K13" s="1015"/>
      <c r="L13" s="1015"/>
      <c r="M13" s="1015"/>
      <c r="N13" s="1015"/>
      <c r="O13" s="1016"/>
      <c r="P13" s="100"/>
      <c r="Q13" s="1009"/>
      <c r="R13" s="91">
        <v>846</v>
      </c>
      <c r="S13" s="92">
        <v>420</v>
      </c>
      <c r="T13" s="1026"/>
      <c r="U13" s="91">
        <v>212</v>
      </c>
      <c r="V13" s="92">
        <v>420</v>
      </c>
      <c r="W13" s="1014"/>
      <c r="X13" s="1015"/>
      <c r="Y13" s="1015"/>
      <c r="Z13" s="1015"/>
      <c r="AA13" s="1015"/>
      <c r="AB13" s="1015"/>
      <c r="AC13" s="1016"/>
      <c r="AD13" s="90"/>
      <c r="AE13" s="1009"/>
      <c r="AF13" s="89">
        <v>147</v>
      </c>
      <c r="AG13" s="89">
        <v>60</v>
      </c>
      <c r="AH13" s="1026"/>
      <c r="AI13" s="89">
        <v>60</v>
      </c>
      <c r="AJ13" s="110">
        <v>114</v>
      </c>
      <c r="AK13" s="1014"/>
      <c r="AL13" s="1015"/>
      <c r="AM13" s="1015"/>
      <c r="AN13" s="1015"/>
      <c r="AO13" s="1015"/>
      <c r="AP13" s="1015"/>
      <c r="AQ13" s="1016"/>
      <c r="AR13" s="90"/>
      <c r="AS13" s="94">
        <f>OPW!C14</f>
        <v>10.130000000000001</v>
      </c>
      <c r="AT13" s="90"/>
      <c r="AU13" s="102">
        <f t="shared" si="0"/>
        <v>81850.5</v>
      </c>
      <c r="AV13" s="1042"/>
      <c r="AW13" s="178"/>
      <c r="AX13" s="1009"/>
      <c r="AY13" s="89">
        <f t="shared" si="5"/>
        <v>101</v>
      </c>
      <c r="AZ13" s="89">
        <f t="shared" si="5"/>
        <v>43</v>
      </c>
      <c r="BA13" s="1026"/>
      <c r="BB13" s="89">
        <f t="shared" si="6"/>
        <v>37</v>
      </c>
      <c r="BC13" s="110">
        <f t="shared" si="6"/>
        <v>70</v>
      </c>
      <c r="BD13" s="1014"/>
      <c r="BE13" s="1015"/>
      <c r="BF13" s="1015"/>
      <c r="BG13" s="1015"/>
      <c r="BH13" s="1015"/>
      <c r="BI13" s="1015"/>
      <c r="BJ13" s="1016"/>
      <c r="BK13" s="87" t="s">
        <v>7</v>
      </c>
      <c r="BL13" s="178"/>
      <c r="BM13" s="1" t="b">
        <f>'Daten 2015'!AY13</f>
        <v>1</v>
      </c>
      <c r="BN13" s="1" t="b">
        <f>'Daten 2015'!AZ13</f>
        <v>1</v>
      </c>
      <c r="BO13" s="1"/>
      <c r="BP13" s="268"/>
      <c r="BQ13" s="268"/>
    </row>
    <row r="14" spans="2:69" ht="18.75" x14ac:dyDescent="0.25">
      <c r="B14" s="96" t="s">
        <v>8</v>
      </c>
      <c r="C14" s="1009"/>
      <c r="D14" s="97">
        <v>819</v>
      </c>
      <c r="E14" s="98">
        <v>407</v>
      </c>
      <c r="F14" s="1026"/>
      <c r="G14" s="91">
        <v>205</v>
      </c>
      <c r="H14" s="91">
        <v>407</v>
      </c>
      <c r="I14" s="1014"/>
      <c r="J14" s="1015"/>
      <c r="K14" s="1015"/>
      <c r="L14" s="1015"/>
      <c r="M14" s="1015"/>
      <c r="N14" s="1015"/>
      <c r="O14" s="1016"/>
      <c r="P14" s="100"/>
      <c r="Q14" s="1009"/>
      <c r="R14" s="91">
        <v>846</v>
      </c>
      <c r="S14" s="92">
        <v>420</v>
      </c>
      <c r="T14" s="1026"/>
      <c r="U14" s="91">
        <v>212</v>
      </c>
      <c r="V14" s="92">
        <v>420</v>
      </c>
      <c r="W14" s="1014"/>
      <c r="X14" s="1015"/>
      <c r="Y14" s="1015"/>
      <c r="Z14" s="1015"/>
      <c r="AA14" s="1015"/>
      <c r="AB14" s="1015"/>
      <c r="AC14" s="1016"/>
      <c r="AD14" s="90"/>
      <c r="AE14" s="1009"/>
      <c r="AF14" s="98">
        <v>147</v>
      </c>
      <c r="AG14" s="98">
        <v>60</v>
      </c>
      <c r="AH14" s="1026"/>
      <c r="AI14" s="98">
        <v>60</v>
      </c>
      <c r="AJ14" s="99">
        <v>114</v>
      </c>
      <c r="AK14" s="1014"/>
      <c r="AL14" s="1015"/>
      <c r="AM14" s="1015"/>
      <c r="AN14" s="1015"/>
      <c r="AO14" s="1015"/>
      <c r="AP14" s="1015"/>
      <c r="AQ14" s="1016"/>
      <c r="AR14" s="90"/>
      <c r="AS14" s="101">
        <f>OPW!C15</f>
        <v>10.130000000000001</v>
      </c>
      <c r="AT14" s="90"/>
      <c r="AU14" s="102">
        <f t="shared" si="0"/>
        <v>81850.5</v>
      </c>
      <c r="AV14" s="1042"/>
      <c r="AW14" s="178"/>
      <c r="AX14" s="1009"/>
      <c r="AY14" s="98">
        <f t="shared" si="5"/>
        <v>101</v>
      </c>
      <c r="AZ14" s="98">
        <f t="shared" si="5"/>
        <v>43</v>
      </c>
      <c r="BA14" s="1026"/>
      <c r="BB14" s="98">
        <f t="shared" si="6"/>
        <v>37</v>
      </c>
      <c r="BC14" s="99">
        <f t="shared" si="6"/>
        <v>70</v>
      </c>
      <c r="BD14" s="1014"/>
      <c r="BE14" s="1015"/>
      <c r="BF14" s="1015"/>
      <c r="BG14" s="1015"/>
      <c r="BH14" s="1015"/>
      <c r="BI14" s="1015"/>
      <c r="BJ14" s="1016"/>
      <c r="BK14" s="103" t="s">
        <v>8</v>
      </c>
      <c r="BL14" s="178"/>
      <c r="BM14" s="1" t="b">
        <f>'Daten 2015'!AY14</f>
        <v>1</v>
      </c>
      <c r="BN14" s="1" t="b">
        <f>'Daten 2015'!AZ14</f>
        <v>1</v>
      </c>
      <c r="BO14" s="1"/>
      <c r="BP14" s="268"/>
      <c r="BQ14" s="268"/>
    </row>
    <row r="15" spans="2:69" ht="18.75" x14ac:dyDescent="0.25">
      <c r="B15" s="96" t="s">
        <v>9</v>
      </c>
      <c r="C15" s="1009"/>
      <c r="D15" s="97">
        <v>819</v>
      </c>
      <c r="E15" s="98">
        <v>407</v>
      </c>
      <c r="F15" s="1026"/>
      <c r="G15" s="97">
        <v>205</v>
      </c>
      <c r="H15" s="97">
        <v>407</v>
      </c>
      <c r="I15" s="1014"/>
      <c r="J15" s="1015"/>
      <c r="K15" s="1015"/>
      <c r="L15" s="1015"/>
      <c r="M15" s="1015"/>
      <c r="N15" s="1015"/>
      <c r="O15" s="1016"/>
      <c r="P15" s="100"/>
      <c r="Q15" s="1009"/>
      <c r="R15" s="91">
        <v>846</v>
      </c>
      <c r="S15" s="92">
        <v>420</v>
      </c>
      <c r="T15" s="1026"/>
      <c r="U15" s="91">
        <v>212</v>
      </c>
      <c r="V15" s="92">
        <v>420</v>
      </c>
      <c r="W15" s="1014"/>
      <c r="X15" s="1015"/>
      <c r="Y15" s="1015"/>
      <c r="Z15" s="1015"/>
      <c r="AA15" s="1015"/>
      <c r="AB15" s="1015"/>
      <c r="AC15" s="1016"/>
      <c r="AD15" s="90"/>
      <c r="AE15" s="1009"/>
      <c r="AF15" s="98">
        <v>147</v>
      </c>
      <c r="AG15" s="98">
        <v>60</v>
      </c>
      <c r="AH15" s="1026"/>
      <c r="AI15" s="98">
        <v>60</v>
      </c>
      <c r="AJ15" s="99">
        <v>114</v>
      </c>
      <c r="AK15" s="1014"/>
      <c r="AL15" s="1015"/>
      <c r="AM15" s="1015"/>
      <c r="AN15" s="1015"/>
      <c r="AO15" s="1015"/>
      <c r="AP15" s="1015"/>
      <c r="AQ15" s="1016"/>
      <c r="AR15" s="90"/>
      <c r="AS15" s="101">
        <f>OPW!C16</f>
        <v>10.130000000000001</v>
      </c>
      <c r="AT15" s="90"/>
      <c r="AU15" s="102">
        <f t="shared" si="0"/>
        <v>81850.5</v>
      </c>
      <c r="AV15" s="1042"/>
      <c r="AW15" s="178"/>
      <c r="AX15" s="1009"/>
      <c r="AY15" s="98">
        <f t="shared" si="5"/>
        <v>101</v>
      </c>
      <c r="AZ15" s="98">
        <f t="shared" si="5"/>
        <v>43</v>
      </c>
      <c r="BA15" s="1026"/>
      <c r="BB15" s="98">
        <f t="shared" si="6"/>
        <v>37</v>
      </c>
      <c r="BC15" s="99">
        <f t="shared" si="6"/>
        <v>70</v>
      </c>
      <c r="BD15" s="1014"/>
      <c r="BE15" s="1015"/>
      <c r="BF15" s="1015"/>
      <c r="BG15" s="1015"/>
      <c r="BH15" s="1015"/>
      <c r="BI15" s="1015"/>
      <c r="BJ15" s="1016"/>
      <c r="BK15" s="103" t="s">
        <v>9</v>
      </c>
      <c r="BL15" s="178"/>
      <c r="BM15" s="1" t="b">
        <f>'Daten 2015'!AY15</f>
        <v>1</v>
      </c>
      <c r="BN15" s="1" t="b">
        <f>'Daten 2015'!AZ15</f>
        <v>1</v>
      </c>
      <c r="BO15" s="1"/>
      <c r="BP15" s="268"/>
      <c r="BQ15" s="268"/>
    </row>
    <row r="16" spans="2:69" ht="19.5" thickBot="1" x14ac:dyDescent="0.3">
      <c r="B16" s="109" t="s">
        <v>10</v>
      </c>
      <c r="C16" s="1009"/>
      <c r="D16" s="105">
        <v>819</v>
      </c>
      <c r="E16" s="106">
        <v>407</v>
      </c>
      <c r="F16" s="1026"/>
      <c r="G16" s="105">
        <v>205</v>
      </c>
      <c r="H16" s="106">
        <v>407</v>
      </c>
      <c r="I16" s="1014"/>
      <c r="J16" s="1015"/>
      <c r="K16" s="1015"/>
      <c r="L16" s="1015"/>
      <c r="M16" s="1015"/>
      <c r="N16" s="1015"/>
      <c r="O16" s="1016"/>
      <c r="P16" s="100"/>
      <c r="Q16" s="1009"/>
      <c r="R16" s="179">
        <v>846</v>
      </c>
      <c r="S16" s="180">
        <v>420</v>
      </c>
      <c r="T16" s="1036"/>
      <c r="U16" s="179">
        <v>212</v>
      </c>
      <c r="V16" s="180">
        <v>420</v>
      </c>
      <c r="W16" s="1014"/>
      <c r="X16" s="1015"/>
      <c r="Y16" s="1015"/>
      <c r="Z16" s="1015"/>
      <c r="AA16" s="1015"/>
      <c r="AB16" s="1015"/>
      <c r="AC16" s="1016"/>
      <c r="AD16" s="90"/>
      <c r="AE16" s="1009"/>
      <c r="AF16" s="180">
        <v>147</v>
      </c>
      <c r="AG16" s="180">
        <v>60</v>
      </c>
      <c r="AH16" s="1026"/>
      <c r="AI16" s="180">
        <v>60</v>
      </c>
      <c r="AJ16" s="105">
        <v>114</v>
      </c>
      <c r="AK16" s="1014"/>
      <c r="AL16" s="1015"/>
      <c r="AM16" s="1015"/>
      <c r="AN16" s="1015"/>
      <c r="AO16" s="1015"/>
      <c r="AP16" s="1015"/>
      <c r="AQ16" s="1016"/>
      <c r="AR16" s="90"/>
      <c r="AS16" s="108">
        <f>OPW!C17</f>
        <v>10.130000000000001</v>
      </c>
      <c r="AT16" s="90"/>
      <c r="AU16" s="102">
        <f t="shared" si="0"/>
        <v>81850.5</v>
      </c>
      <c r="AV16" s="1042"/>
      <c r="AW16" s="178"/>
      <c r="AX16" s="1009"/>
      <c r="AY16" s="180">
        <f t="shared" si="5"/>
        <v>101</v>
      </c>
      <c r="AZ16" s="180">
        <f t="shared" si="5"/>
        <v>43</v>
      </c>
      <c r="BA16" s="1026"/>
      <c r="BB16" s="180">
        <f t="shared" si="6"/>
        <v>37</v>
      </c>
      <c r="BC16" s="105">
        <f t="shared" si="6"/>
        <v>70</v>
      </c>
      <c r="BD16" s="1014"/>
      <c r="BE16" s="1015"/>
      <c r="BF16" s="1015"/>
      <c r="BG16" s="1015"/>
      <c r="BH16" s="1015"/>
      <c r="BI16" s="1015"/>
      <c r="BJ16" s="1016"/>
      <c r="BK16" s="109" t="s">
        <v>10</v>
      </c>
      <c r="BL16" s="178"/>
      <c r="BM16" s="1" t="b">
        <f>'Daten 2015'!AY16</f>
        <v>1</v>
      </c>
      <c r="BN16" s="1" t="b">
        <f>'Daten 2015'!AZ16</f>
        <v>1</v>
      </c>
      <c r="BO16" s="1"/>
      <c r="BP16" s="268"/>
      <c r="BQ16" s="268"/>
    </row>
    <row r="17" spans="2:69" ht="18.75" x14ac:dyDescent="0.25">
      <c r="B17" s="87" t="s">
        <v>11</v>
      </c>
      <c r="C17" s="1009"/>
      <c r="D17" s="88">
        <v>819</v>
      </c>
      <c r="E17" s="89">
        <v>407</v>
      </c>
      <c r="F17" s="89">
        <v>814</v>
      </c>
      <c r="G17" s="88">
        <v>205</v>
      </c>
      <c r="H17" s="88">
        <v>407</v>
      </c>
      <c r="I17" s="1014"/>
      <c r="J17" s="1015"/>
      <c r="K17" s="1015"/>
      <c r="L17" s="1015"/>
      <c r="M17" s="1015"/>
      <c r="N17" s="1015"/>
      <c r="O17" s="1016"/>
      <c r="P17" s="100"/>
      <c r="Q17" s="1009"/>
      <c r="R17" s="91">
        <v>846</v>
      </c>
      <c r="S17" s="92">
        <v>420</v>
      </c>
      <c r="T17" s="91">
        <v>841</v>
      </c>
      <c r="U17" s="91">
        <v>212</v>
      </c>
      <c r="V17" s="92">
        <v>420</v>
      </c>
      <c r="W17" s="1014"/>
      <c r="X17" s="1015"/>
      <c r="Y17" s="1015"/>
      <c r="Z17" s="1015"/>
      <c r="AA17" s="1015"/>
      <c r="AB17" s="1015"/>
      <c r="AC17" s="1016"/>
      <c r="AD17" s="90"/>
      <c r="AE17" s="1009"/>
      <c r="AF17" s="89">
        <v>147</v>
      </c>
      <c r="AG17" s="89">
        <v>59</v>
      </c>
      <c r="AH17" s="89">
        <v>117</v>
      </c>
      <c r="AI17" s="89">
        <v>59</v>
      </c>
      <c r="AJ17" s="89">
        <v>117</v>
      </c>
      <c r="AK17" s="1014"/>
      <c r="AL17" s="1015"/>
      <c r="AM17" s="1015"/>
      <c r="AN17" s="1015"/>
      <c r="AO17" s="1015"/>
      <c r="AP17" s="1015"/>
      <c r="AQ17" s="1016"/>
      <c r="AR17" s="90"/>
      <c r="AS17" s="94">
        <f>OPW!C18</f>
        <v>10.271800000000001</v>
      </c>
      <c r="AT17" s="90"/>
      <c r="AU17" s="102">
        <f t="shared" si="0"/>
        <v>81850.5</v>
      </c>
      <c r="AV17" s="1042"/>
      <c r="AW17" s="178"/>
      <c r="AX17" s="1009"/>
      <c r="AY17" s="89">
        <f t="shared" si="5"/>
        <v>101</v>
      </c>
      <c r="AZ17" s="89">
        <f t="shared" si="5"/>
        <v>43</v>
      </c>
      <c r="BA17" s="89">
        <f t="shared" si="5"/>
        <v>86</v>
      </c>
      <c r="BB17" s="89">
        <f t="shared" si="6"/>
        <v>37</v>
      </c>
      <c r="BC17" s="89">
        <f t="shared" si="6"/>
        <v>72</v>
      </c>
      <c r="BD17" s="1014"/>
      <c r="BE17" s="1015"/>
      <c r="BF17" s="1015"/>
      <c r="BG17" s="1015"/>
      <c r="BH17" s="1015"/>
      <c r="BI17" s="1015"/>
      <c r="BJ17" s="1016"/>
      <c r="BK17" s="87" t="s">
        <v>11</v>
      </c>
      <c r="BL17" s="178"/>
      <c r="BM17" s="1" t="b">
        <f>'Daten 2015'!AY17</f>
        <v>1</v>
      </c>
      <c r="BN17" s="1" t="b">
        <f>'Daten 2015'!AZ17</f>
        <v>1</v>
      </c>
      <c r="BO17" s="1"/>
      <c r="BP17" s="268"/>
      <c r="BQ17" s="268"/>
    </row>
    <row r="18" spans="2:69" ht="18.75" x14ac:dyDescent="0.25">
      <c r="B18" s="96" t="s">
        <v>12</v>
      </c>
      <c r="C18" s="1009"/>
      <c r="D18" s="97">
        <v>819</v>
      </c>
      <c r="E18" s="98">
        <v>407</v>
      </c>
      <c r="F18" s="98">
        <v>814</v>
      </c>
      <c r="G18" s="91">
        <v>205</v>
      </c>
      <c r="H18" s="91">
        <v>407</v>
      </c>
      <c r="I18" s="1014"/>
      <c r="J18" s="1015"/>
      <c r="K18" s="1015"/>
      <c r="L18" s="1015"/>
      <c r="M18" s="1015"/>
      <c r="N18" s="1015"/>
      <c r="O18" s="1016"/>
      <c r="P18" s="100"/>
      <c r="Q18" s="1009"/>
      <c r="R18" s="91">
        <v>846</v>
      </c>
      <c r="S18" s="92">
        <v>420</v>
      </c>
      <c r="T18" s="91">
        <v>841</v>
      </c>
      <c r="U18" s="91">
        <v>212</v>
      </c>
      <c r="V18" s="92">
        <v>420</v>
      </c>
      <c r="W18" s="1014"/>
      <c r="X18" s="1015"/>
      <c r="Y18" s="1015"/>
      <c r="Z18" s="1015"/>
      <c r="AA18" s="1015"/>
      <c r="AB18" s="1015"/>
      <c r="AC18" s="1016"/>
      <c r="AD18" s="90"/>
      <c r="AE18" s="1009"/>
      <c r="AF18" s="98">
        <v>147</v>
      </c>
      <c r="AG18" s="98">
        <v>59</v>
      </c>
      <c r="AH18" s="98">
        <v>117</v>
      </c>
      <c r="AI18" s="98">
        <v>59</v>
      </c>
      <c r="AJ18" s="98">
        <v>117</v>
      </c>
      <c r="AK18" s="1014"/>
      <c r="AL18" s="1015"/>
      <c r="AM18" s="1015"/>
      <c r="AN18" s="1015"/>
      <c r="AO18" s="1015"/>
      <c r="AP18" s="1015"/>
      <c r="AQ18" s="1016"/>
      <c r="AR18" s="90"/>
      <c r="AS18" s="101">
        <f>OPW!C19</f>
        <v>10.271800000000001</v>
      </c>
      <c r="AT18" s="90"/>
      <c r="AU18" s="102">
        <f t="shared" si="0"/>
        <v>81850.5</v>
      </c>
      <c r="AV18" s="1042"/>
      <c r="AW18" s="178"/>
      <c r="AX18" s="1009"/>
      <c r="AY18" s="98">
        <f t="shared" si="5"/>
        <v>101</v>
      </c>
      <c r="AZ18" s="98">
        <f t="shared" si="5"/>
        <v>43</v>
      </c>
      <c r="BA18" s="98">
        <f t="shared" si="5"/>
        <v>86</v>
      </c>
      <c r="BB18" s="98">
        <f t="shared" si="6"/>
        <v>37</v>
      </c>
      <c r="BC18" s="98">
        <f t="shared" si="6"/>
        <v>72</v>
      </c>
      <c r="BD18" s="1014"/>
      <c r="BE18" s="1015"/>
      <c r="BF18" s="1015"/>
      <c r="BG18" s="1015"/>
      <c r="BH18" s="1015"/>
      <c r="BI18" s="1015"/>
      <c r="BJ18" s="1016"/>
      <c r="BK18" s="103" t="s">
        <v>12</v>
      </c>
      <c r="BL18" s="178"/>
      <c r="BM18" s="1" t="b">
        <f>'Daten 2015'!AY18</f>
        <v>1</v>
      </c>
      <c r="BN18" s="1" t="b">
        <f>'Daten 2015'!AZ18</f>
        <v>1</v>
      </c>
      <c r="BO18" s="1"/>
      <c r="BP18" s="268"/>
      <c r="BQ18" s="268"/>
    </row>
    <row r="19" spans="2:69" ht="18.75" x14ac:dyDescent="0.25">
      <c r="B19" s="96" t="s">
        <v>15</v>
      </c>
      <c r="C19" s="1009"/>
      <c r="D19" s="97">
        <v>819</v>
      </c>
      <c r="E19" s="98">
        <v>407</v>
      </c>
      <c r="F19" s="98">
        <v>814</v>
      </c>
      <c r="G19" s="97">
        <v>205</v>
      </c>
      <c r="H19" s="97">
        <v>407</v>
      </c>
      <c r="I19" s="1014"/>
      <c r="J19" s="1015"/>
      <c r="K19" s="1015"/>
      <c r="L19" s="1015"/>
      <c r="M19" s="1015"/>
      <c r="N19" s="1015"/>
      <c r="O19" s="1016"/>
      <c r="P19" s="100"/>
      <c r="Q19" s="1009"/>
      <c r="R19" s="91">
        <v>846</v>
      </c>
      <c r="S19" s="92">
        <v>420</v>
      </c>
      <c r="T19" s="91">
        <v>841</v>
      </c>
      <c r="U19" s="91">
        <v>212</v>
      </c>
      <c r="V19" s="92">
        <v>420</v>
      </c>
      <c r="W19" s="1014"/>
      <c r="X19" s="1015"/>
      <c r="Y19" s="1015"/>
      <c r="Z19" s="1015"/>
      <c r="AA19" s="1015"/>
      <c r="AB19" s="1015"/>
      <c r="AC19" s="1016"/>
      <c r="AD19" s="90"/>
      <c r="AE19" s="1009"/>
      <c r="AF19" s="98">
        <v>147</v>
      </c>
      <c r="AG19" s="98">
        <v>59</v>
      </c>
      <c r="AH19" s="98">
        <v>117</v>
      </c>
      <c r="AI19" s="98">
        <v>59</v>
      </c>
      <c r="AJ19" s="98">
        <v>117</v>
      </c>
      <c r="AK19" s="1014"/>
      <c r="AL19" s="1015"/>
      <c r="AM19" s="1015"/>
      <c r="AN19" s="1015"/>
      <c r="AO19" s="1015"/>
      <c r="AP19" s="1015"/>
      <c r="AQ19" s="1016"/>
      <c r="AR19" s="90"/>
      <c r="AS19" s="101">
        <f>OPW!C20</f>
        <v>10.271800000000001</v>
      </c>
      <c r="AT19" s="90"/>
      <c r="AU19" s="102">
        <f t="shared" si="0"/>
        <v>81850.5</v>
      </c>
      <c r="AV19" s="1042"/>
      <c r="AW19" s="178"/>
      <c r="AX19" s="1009"/>
      <c r="AY19" s="98">
        <f t="shared" si="5"/>
        <v>101</v>
      </c>
      <c r="AZ19" s="98">
        <f t="shared" si="5"/>
        <v>43</v>
      </c>
      <c r="BA19" s="98">
        <f t="shared" si="5"/>
        <v>86</v>
      </c>
      <c r="BB19" s="98">
        <f t="shared" si="6"/>
        <v>37</v>
      </c>
      <c r="BC19" s="98">
        <f t="shared" si="6"/>
        <v>72</v>
      </c>
      <c r="BD19" s="1014"/>
      <c r="BE19" s="1015"/>
      <c r="BF19" s="1015"/>
      <c r="BG19" s="1015"/>
      <c r="BH19" s="1015"/>
      <c r="BI19" s="1015"/>
      <c r="BJ19" s="1016"/>
      <c r="BK19" s="103" t="s">
        <v>15</v>
      </c>
      <c r="BL19" s="178"/>
      <c r="BM19" s="1" t="b">
        <f>'Daten 2015'!AY19</f>
        <v>1</v>
      </c>
      <c r="BN19" s="1" t="b">
        <f>'Daten 2015'!AZ19</f>
        <v>1</v>
      </c>
      <c r="BO19" s="1"/>
      <c r="BP19" s="268"/>
      <c r="BQ19" s="268"/>
    </row>
    <row r="20" spans="2:69" ht="19.5" thickBot="1" x14ac:dyDescent="0.3">
      <c r="B20" s="104" t="s">
        <v>14</v>
      </c>
      <c r="C20" s="1009"/>
      <c r="D20" s="105">
        <v>819</v>
      </c>
      <c r="E20" s="106">
        <v>407</v>
      </c>
      <c r="F20" s="111">
        <v>814</v>
      </c>
      <c r="G20" s="105">
        <v>205</v>
      </c>
      <c r="H20" s="106">
        <v>407</v>
      </c>
      <c r="I20" s="1014"/>
      <c r="J20" s="1015"/>
      <c r="K20" s="1015"/>
      <c r="L20" s="1015"/>
      <c r="M20" s="1015"/>
      <c r="N20" s="1015"/>
      <c r="O20" s="1016"/>
      <c r="P20" s="100"/>
      <c r="Q20" s="1009"/>
      <c r="R20" s="179">
        <v>846</v>
      </c>
      <c r="S20" s="180">
        <v>420</v>
      </c>
      <c r="T20" s="179">
        <v>841</v>
      </c>
      <c r="U20" s="179">
        <v>212</v>
      </c>
      <c r="V20" s="180">
        <v>420</v>
      </c>
      <c r="W20" s="1014"/>
      <c r="X20" s="1015"/>
      <c r="Y20" s="1015"/>
      <c r="Z20" s="1015"/>
      <c r="AA20" s="1015"/>
      <c r="AB20" s="1015"/>
      <c r="AC20" s="1016"/>
      <c r="AD20" s="100"/>
      <c r="AE20" s="1009"/>
      <c r="AF20" s="180">
        <v>147</v>
      </c>
      <c r="AG20" s="180">
        <v>59</v>
      </c>
      <c r="AH20" s="180">
        <v>117</v>
      </c>
      <c r="AI20" s="180">
        <v>59</v>
      </c>
      <c r="AJ20" s="180">
        <v>117</v>
      </c>
      <c r="AK20" s="1014"/>
      <c r="AL20" s="1015"/>
      <c r="AM20" s="1015"/>
      <c r="AN20" s="1015"/>
      <c r="AO20" s="1015"/>
      <c r="AP20" s="1015"/>
      <c r="AQ20" s="1016"/>
      <c r="AR20" s="100"/>
      <c r="AS20" s="108">
        <f>OPW!C21</f>
        <v>10.271800000000001</v>
      </c>
      <c r="AT20" s="100"/>
      <c r="AU20" s="102">
        <f t="shared" si="0"/>
        <v>81850.5</v>
      </c>
      <c r="AV20" s="1042"/>
      <c r="AW20" s="178"/>
      <c r="AX20" s="1009"/>
      <c r="AY20" s="180">
        <f t="shared" si="5"/>
        <v>101</v>
      </c>
      <c r="AZ20" s="180">
        <f t="shared" si="5"/>
        <v>43</v>
      </c>
      <c r="BA20" s="180">
        <f t="shared" si="5"/>
        <v>86</v>
      </c>
      <c r="BB20" s="180">
        <f t="shared" si="6"/>
        <v>37</v>
      </c>
      <c r="BC20" s="180">
        <f t="shared" si="6"/>
        <v>72</v>
      </c>
      <c r="BD20" s="1014"/>
      <c r="BE20" s="1015"/>
      <c r="BF20" s="1015"/>
      <c r="BG20" s="1015"/>
      <c r="BH20" s="1015"/>
      <c r="BI20" s="1015"/>
      <c r="BJ20" s="1016"/>
      <c r="BK20" s="104" t="s">
        <v>14</v>
      </c>
      <c r="BL20" s="178"/>
      <c r="BM20" s="1" t="b">
        <f>'Daten 2015'!AY20</f>
        <v>1</v>
      </c>
      <c r="BN20" s="1" t="b">
        <f>'Daten 2015'!AZ20</f>
        <v>1</v>
      </c>
      <c r="BO20" s="1"/>
      <c r="BP20" s="268"/>
      <c r="BQ20" s="268"/>
    </row>
    <row r="21" spans="2:69" ht="18.75" x14ac:dyDescent="0.25">
      <c r="B21" s="87" t="s">
        <v>51</v>
      </c>
      <c r="C21" s="1009"/>
      <c r="D21" s="88">
        <v>841</v>
      </c>
      <c r="E21" s="89">
        <v>418</v>
      </c>
      <c r="F21" s="89">
        <v>836</v>
      </c>
      <c r="G21" s="88">
        <v>211</v>
      </c>
      <c r="H21" s="88">
        <v>418</v>
      </c>
      <c r="I21" s="1014"/>
      <c r="J21" s="1015"/>
      <c r="K21" s="1015"/>
      <c r="L21" s="1015"/>
      <c r="M21" s="1015"/>
      <c r="N21" s="1015"/>
      <c r="O21" s="1016"/>
      <c r="P21" s="100"/>
      <c r="Q21" s="1009"/>
      <c r="R21" s="91">
        <v>846</v>
      </c>
      <c r="S21" s="92">
        <v>420</v>
      </c>
      <c r="T21" s="91">
        <v>841</v>
      </c>
      <c r="U21" s="91">
        <v>212</v>
      </c>
      <c r="V21" s="92">
        <v>420</v>
      </c>
      <c r="W21" s="1014"/>
      <c r="X21" s="1015"/>
      <c r="Y21" s="1015"/>
      <c r="Z21" s="1015"/>
      <c r="AA21" s="1015"/>
      <c r="AB21" s="1015"/>
      <c r="AC21" s="1016"/>
      <c r="AD21" s="90"/>
      <c r="AE21" s="1009"/>
      <c r="AF21" s="89">
        <v>147</v>
      </c>
      <c r="AG21" s="89">
        <v>59</v>
      </c>
      <c r="AH21" s="89">
        <v>117</v>
      </c>
      <c r="AI21" s="89">
        <v>59</v>
      </c>
      <c r="AJ21" s="89">
        <v>117</v>
      </c>
      <c r="AK21" s="1014"/>
      <c r="AL21" s="1015"/>
      <c r="AM21" s="1015"/>
      <c r="AN21" s="1015"/>
      <c r="AO21" s="1015"/>
      <c r="AP21" s="1015"/>
      <c r="AQ21" s="1016"/>
      <c r="AR21" s="90"/>
      <c r="AS21" s="94">
        <f>OPW!C22</f>
        <v>10.4361</v>
      </c>
      <c r="AT21" s="90"/>
      <c r="AU21" s="102">
        <f t="shared" si="0"/>
        <v>81850.5</v>
      </c>
      <c r="AV21" s="1043"/>
      <c r="AW21" s="178"/>
      <c r="AX21" s="1009"/>
      <c r="AY21" s="89">
        <f t="shared" si="5"/>
        <v>79</v>
      </c>
      <c r="AZ21" s="89">
        <f t="shared" si="5"/>
        <v>32</v>
      </c>
      <c r="BA21" s="89">
        <f t="shared" si="5"/>
        <v>64</v>
      </c>
      <c r="BB21" s="89">
        <f t="shared" si="6"/>
        <v>31</v>
      </c>
      <c r="BC21" s="89">
        <f t="shared" si="6"/>
        <v>61</v>
      </c>
      <c r="BD21" s="1014"/>
      <c r="BE21" s="1015"/>
      <c r="BF21" s="1015"/>
      <c r="BG21" s="1015"/>
      <c r="BH21" s="1015"/>
      <c r="BI21" s="1015"/>
      <c r="BJ21" s="1016"/>
      <c r="BK21" s="87" t="s">
        <v>51</v>
      </c>
      <c r="BL21" s="178"/>
      <c r="BM21" s="1" t="b">
        <f>'Daten 2015'!AY21</f>
        <v>1</v>
      </c>
      <c r="BN21" s="1" t="b">
        <f>'Daten 2015'!AZ21</f>
        <v>1</v>
      </c>
      <c r="BO21" s="1"/>
      <c r="BP21" s="268"/>
      <c r="BQ21" s="268"/>
    </row>
    <row r="22" spans="2:69" ht="18.75" x14ac:dyDescent="0.25">
      <c r="B22" s="103" t="s">
        <v>52</v>
      </c>
      <c r="C22" s="1009"/>
      <c r="D22" s="97">
        <v>841</v>
      </c>
      <c r="E22" s="98">
        <v>418</v>
      </c>
      <c r="F22" s="98">
        <v>836</v>
      </c>
      <c r="G22" s="91">
        <v>211</v>
      </c>
      <c r="H22" s="91">
        <v>418</v>
      </c>
      <c r="I22" s="1014"/>
      <c r="J22" s="1015"/>
      <c r="K22" s="1015"/>
      <c r="L22" s="1015"/>
      <c r="M22" s="1015"/>
      <c r="N22" s="1015"/>
      <c r="O22" s="1016"/>
      <c r="P22" s="100"/>
      <c r="Q22" s="1009"/>
      <c r="R22" s="91">
        <v>846</v>
      </c>
      <c r="S22" s="92">
        <v>420</v>
      </c>
      <c r="T22" s="91">
        <v>841</v>
      </c>
      <c r="U22" s="91">
        <v>212</v>
      </c>
      <c r="V22" s="92">
        <v>420</v>
      </c>
      <c r="W22" s="1014"/>
      <c r="X22" s="1015"/>
      <c r="Y22" s="1015"/>
      <c r="Z22" s="1015"/>
      <c r="AA22" s="1015"/>
      <c r="AB22" s="1015"/>
      <c r="AC22" s="1016"/>
      <c r="AD22" s="90"/>
      <c r="AE22" s="1009"/>
      <c r="AF22" s="98">
        <v>147</v>
      </c>
      <c r="AG22" s="98">
        <v>59</v>
      </c>
      <c r="AH22" s="98">
        <v>117</v>
      </c>
      <c r="AI22" s="98">
        <v>59</v>
      </c>
      <c r="AJ22" s="98">
        <v>117</v>
      </c>
      <c r="AK22" s="1014"/>
      <c r="AL22" s="1015"/>
      <c r="AM22" s="1015"/>
      <c r="AN22" s="1015"/>
      <c r="AO22" s="1015"/>
      <c r="AP22" s="1015"/>
      <c r="AQ22" s="1016"/>
      <c r="AR22" s="90"/>
      <c r="AS22" s="101">
        <f>OPW!C23</f>
        <v>10.4361</v>
      </c>
      <c r="AT22" s="90"/>
      <c r="AU22" s="112">
        <f t="shared" si="0"/>
        <v>81850.5</v>
      </c>
      <c r="AV22" s="181">
        <f t="shared" ref="AV22:AV36" si="7">379712/$BO$5</f>
        <v>189856</v>
      </c>
      <c r="AW22" s="178"/>
      <c r="AX22" s="1009"/>
      <c r="AY22" s="98">
        <f t="shared" si="5"/>
        <v>79</v>
      </c>
      <c r="AZ22" s="98">
        <f t="shared" si="5"/>
        <v>32</v>
      </c>
      <c r="BA22" s="98">
        <f t="shared" si="5"/>
        <v>64</v>
      </c>
      <c r="BB22" s="98">
        <f t="shared" si="6"/>
        <v>31</v>
      </c>
      <c r="BC22" s="98">
        <f t="shared" si="6"/>
        <v>61</v>
      </c>
      <c r="BD22" s="1014"/>
      <c r="BE22" s="1015"/>
      <c r="BF22" s="1015"/>
      <c r="BG22" s="1015"/>
      <c r="BH22" s="1015"/>
      <c r="BI22" s="1015"/>
      <c r="BJ22" s="1016"/>
      <c r="BK22" s="103" t="s">
        <v>52</v>
      </c>
      <c r="BL22" s="178"/>
      <c r="BM22" s="1" t="b">
        <f>'Daten 2015'!AY22</f>
        <v>1</v>
      </c>
      <c r="BN22" s="1" t="b">
        <f>'Daten 2015'!AZ22</f>
        <v>1</v>
      </c>
      <c r="BO22" s="1"/>
      <c r="BP22" s="268"/>
      <c r="BQ22" s="268"/>
    </row>
    <row r="23" spans="2:69" ht="18.75" x14ac:dyDescent="0.25">
      <c r="B23" s="103" t="s">
        <v>53</v>
      </c>
      <c r="C23" s="1009"/>
      <c r="D23" s="97">
        <v>841</v>
      </c>
      <c r="E23" s="98">
        <v>418</v>
      </c>
      <c r="F23" s="98">
        <v>836</v>
      </c>
      <c r="G23" s="97">
        <v>211</v>
      </c>
      <c r="H23" s="97">
        <v>418</v>
      </c>
      <c r="I23" s="1014"/>
      <c r="J23" s="1015"/>
      <c r="K23" s="1015"/>
      <c r="L23" s="1015"/>
      <c r="M23" s="1015"/>
      <c r="N23" s="1015"/>
      <c r="O23" s="1016"/>
      <c r="P23" s="100"/>
      <c r="Q23" s="1009"/>
      <c r="R23" s="91">
        <v>846</v>
      </c>
      <c r="S23" s="92">
        <v>420</v>
      </c>
      <c r="T23" s="91">
        <v>841</v>
      </c>
      <c r="U23" s="91">
        <v>212</v>
      </c>
      <c r="V23" s="92">
        <v>420</v>
      </c>
      <c r="W23" s="1014"/>
      <c r="X23" s="1015"/>
      <c r="Y23" s="1015"/>
      <c r="Z23" s="1015"/>
      <c r="AA23" s="1015"/>
      <c r="AB23" s="1015"/>
      <c r="AC23" s="1016"/>
      <c r="AD23" s="90"/>
      <c r="AE23" s="1009"/>
      <c r="AF23" s="98">
        <v>147</v>
      </c>
      <c r="AG23" s="98">
        <v>59</v>
      </c>
      <c r="AH23" s="98">
        <v>117</v>
      </c>
      <c r="AI23" s="98">
        <v>59</v>
      </c>
      <c r="AJ23" s="98">
        <v>117</v>
      </c>
      <c r="AK23" s="1014"/>
      <c r="AL23" s="1015"/>
      <c r="AM23" s="1015"/>
      <c r="AN23" s="1015"/>
      <c r="AO23" s="1015"/>
      <c r="AP23" s="1015"/>
      <c r="AQ23" s="1016"/>
      <c r="AR23" s="90"/>
      <c r="AS23" s="101">
        <f>OPW!C24</f>
        <v>10.4361</v>
      </c>
      <c r="AT23" s="90"/>
      <c r="AU23" s="112">
        <f t="shared" si="0"/>
        <v>81850.5</v>
      </c>
      <c r="AV23" s="181">
        <f t="shared" si="7"/>
        <v>189856</v>
      </c>
      <c r="AW23" s="178"/>
      <c r="AX23" s="1009"/>
      <c r="AY23" s="98">
        <f t="shared" si="5"/>
        <v>79</v>
      </c>
      <c r="AZ23" s="98">
        <f t="shared" si="5"/>
        <v>32</v>
      </c>
      <c r="BA23" s="98">
        <f t="shared" si="5"/>
        <v>64</v>
      </c>
      <c r="BB23" s="98">
        <f t="shared" si="6"/>
        <v>31</v>
      </c>
      <c r="BC23" s="98">
        <f t="shared" si="6"/>
        <v>61</v>
      </c>
      <c r="BD23" s="1014"/>
      <c r="BE23" s="1015"/>
      <c r="BF23" s="1015"/>
      <c r="BG23" s="1015"/>
      <c r="BH23" s="1015"/>
      <c r="BI23" s="1015"/>
      <c r="BJ23" s="1016"/>
      <c r="BK23" s="103" t="s">
        <v>53</v>
      </c>
      <c r="BL23" s="178"/>
      <c r="BM23" s="1" t="b">
        <f>'Daten 2015'!AY23</f>
        <v>1</v>
      </c>
      <c r="BN23" s="1" t="b">
        <f>'Daten 2015'!AZ23</f>
        <v>1</v>
      </c>
      <c r="BO23" s="1"/>
      <c r="BP23" s="268"/>
      <c r="BQ23" s="268"/>
    </row>
    <row r="24" spans="2:69" ht="19.5" thickBot="1" x14ac:dyDescent="0.3">
      <c r="B24" s="109" t="s">
        <v>54</v>
      </c>
      <c r="C24" s="1009"/>
      <c r="D24" s="105">
        <v>841</v>
      </c>
      <c r="E24" s="106">
        <v>418</v>
      </c>
      <c r="F24" s="111">
        <v>836</v>
      </c>
      <c r="G24" s="105">
        <v>211</v>
      </c>
      <c r="H24" s="106">
        <v>418</v>
      </c>
      <c r="I24" s="1014"/>
      <c r="J24" s="1015"/>
      <c r="K24" s="1015"/>
      <c r="L24" s="1015"/>
      <c r="M24" s="1015"/>
      <c r="N24" s="1015"/>
      <c r="O24" s="1016"/>
      <c r="P24" s="100"/>
      <c r="Q24" s="1009"/>
      <c r="R24" s="179">
        <v>846</v>
      </c>
      <c r="S24" s="180">
        <v>420</v>
      </c>
      <c r="T24" s="179">
        <v>841</v>
      </c>
      <c r="U24" s="179">
        <v>212</v>
      </c>
      <c r="V24" s="180">
        <v>420</v>
      </c>
      <c r="W24" s="1014"/>
      <c r="X24" s="1015"/>
      <c r="Y24" s="1015"/>
      <c r="Z24" s="1015"/>
      <c r="AA24" s="1015"/>
      <c r="AB24" s="1015"/>
      <c r="AC24" s="1016"/>
      <c r="AD24" s="100"/>
      <c r="AE24" s="1009"/>
      <c r="AF24" s="180">
        <v>147</v>
      </c>
      <c r="AG24" s="180">
        <v>59</v>
      </c>
      <c r="AH24" s="180">
        <v>117</v>
      </c>
      <c r="AI24" s="180">
        <v>59</v>
      </c>
      <c r="AJ24" s="180">
        <v>117</v>
      </c>
      <c r="AK24" s="1014"/>
      <c r="AL24" s="1015"/>
      <c r="AM24" s="1015"/>
      <c r="AN24" s="1015"/>
      <c r="AO24" s="1015"/>
      <c r="AP24" s="1015"/>
      <c r="AQ24" s="1016"/>
      <c r="AR24" s="100"/>
      <c r="AS24" s="108">
        <f>OPW!C25</f>
        <v>10.4361</v>
      </c>
      <c r="AT24" s="100"/>
      <c r="AU24" s="114">
        <f t="shared" si="0"/>
        <v>81850.5</v>
      </c>
      <c r="AV24" s="182">
        <f t="shared" si="7"/>
        <v>189856</v>
      </c>
      <c r="AW24" s="178"/>
      <c r="AX24" s="1009"/>
      <c r="AY24" s="180">
        <f t="shared" si="5"/>
        <v>79</v>
      </c>
      <c r="AZ24" s="180">
        <f t="shared" si="5"/>
        <v>32</v>
      </c>
      <c r="BA24" s="180">
        <f t="shared" si="5"/>
        <v>64</v>
      </c>
      <c r="BB24" s="180">
        <f t="shared" si="6"/>
        <v>31</v>
      </c>
      <c r="BC24" s="180">
        <f t="shared" si="6"/>
        <v>61</v>
      </c>
      <c r="BD24" s="1014"/>
      <c r="BE24" s="1015"/>
      <c r="BF24" s="1015"/>
      <c r="BG24" s="1015"/>
      <c r="BH24" s="1015"/>
      <c r="BI24" s="1015"/>
      <c r="BJ24" s="1016"/>
      <c r="BK24" s="109" t="s">
        <v>54</v>
      </c>
      <c r="BL24" s="178"/>
      <c r="BM24" s="1" t="b">
        <f>'Daten 2015'!AY24</f>
        <v>1</v>
      </c>
      <c r="BN24" s="1" t="b">
        <f>'Daten 2015'!AZ24</f>
        <v>1</v>
      </c>
      <c r="BO24" s="1"/>
      <c r="BP24" s="268"/>
      <c r="BQ24" s="268"/>
    </row>
    <row r="25" spans="2:69" ht="18.75" x14ac:dyDescent="0.25">
      <c r="B25" s="87" t="s">
        <v>61</v>
      </c>
      <c r="C25" s="1010"/>
      <c r="D25" s="88">
        <v>841</v>
      </c>
      <c r="E25" s="89">
        <v>418</v>
      </c>
      <c r="F25" s="89">
        <v>836</v>
      </c>
      <c r="G25" s="88">
        <v>211</v>
      </c>
      <c r="H25" s="88">
        <v>418</v>
      </c>
      <c r="I25" s="1014"/>
      <c r="J25" s="1015"/>
      <c r="K25" s="1015"/>
      <c r="L25" s="1015"/>
      <c r="M25" s="1015"/>
      <c r="N25" s="1015"/>
      <c r="O25" s="1016"/>
      <c r="P25" s="100"/>
      <c r="Q25" s="1010"/>
      <c r="R25" s="88">
        <v>846</v>
      </c>
      <c r="S25" s="89">
        <v>420</v>
      </c>
      <c r="T25" s="88">
        <v>841</v>
      </c>
      <c r="U25" s="88">
        <v>212</v>
      </c>
      <c r="V25" s="89">
        <v>420</v>
      </c>
      <c r="W25" s="1014"/>
      <c r="X25" s="1015"/>
      <c r="Y25" s="1015"/>
      <c r="Z25" s="1015"/>
      <c r="AA25" s="1015"/>
      <c r="AB25" s="1015"/>
      <c r="AC25" s="1016"/>
      <c r="AD25" s="90"/>
      <c r="AE25" s="1010"/>
      <c r="AF25" s="88">
        <v>148</v>
      </c>
      <c r="AG25" s="89">
        <v>60</v>
      </c>
      <c r="AH25" s="89">
        <v>118</v>
      </c>
      <c r="AI25" s="89">
        <v>60</v>
      </c>
      <c r="AJ25" s="89">
        <v>118</v>
      </c>
      <c r="AK25" s="1014"/>
      <c r="AL25" s="1015"/>
      <c r="AM25" s="1015"/>
      <c r="AN25" s="1015"/>
      <c r="AO25" s="1015"/>
      <c r="AP25" s="1015"/>
      <c r="AQ25" s="1016"/>
      <c r="AR25" s="90"/>
      <c r="AS25" s="94">
        <f>OPW!C26</f>
        <v>10.53</v>
      </c>
      <c r="AT25" s="90"/>
      <c r="AU25" s="116">
        <f t="shared" si="0"/>
        <v>81850.5</v>
      </c>
      <c r="AV25" s="183">
        <f t="shared" si="7"/>
        <v>189856</v>
      </c>
      <c r="AW25" s="178"/>
      <c r="AX25" s="1010"/>
      <c r="AY25" s="88">
        <f t="shared" si="5"/>
        <v>79</v>
      </c>
      <c r="AZ25" s="89">
        <f t="shared" si="5"/>
        <v>32</v>
      </c>
      <c r="BA25" s="89">
        <f t="shared" si="5"/>
        <v>64</v>
      </c>
      <c r="BB25" s="89">
        <f t="shared" si="6"/>
        <v>31</v>
      </c>
      <c r="BC25" s="89">
        <f t="shared" si="6"/>
        <v>61</v>
      </c>
      <c r="BD25" s="1014"/>
      <c r="BE25" s="1015"/>
      <c r="BF25" s="1015"/>
      <c r="BG25" s="1015"/>
      <c r="BH25" s="1015"/>
      <c r="BI25" s="1015"/>
      <c r="BJ25" s="1016"/>
      <c r="BK25" s="87" t="s">
        <v>61</v>
      </c>
      <c r="BL25" s="178"/>
      <c r="BM25" s="1" t="b">
        <f>'Daten 2015'!AY25</f>
        <v>1</v>
      </c>
      <c r="BN25" s="1" t="b">
        <f>'Daten 2015'!AZ25</f>
        <v>1</v>
      </c>
      <c r="BO25" s="1"/>
      <c r="BP25" s="268"/>
      <c r="BQ25" s="268"/>
    </row>
    <row r="26" spans="2:69" ht="18.75" customHeight="1" thickBot="1" x14ac:dyDescent="0.3">
      <c r="B26" s="118" t="s">
        <v>62</v>
      </c>
      <c r="C26" s="119">
        <v>421</v>
      </c>
      <c r="D26" s="120">
        <v>841</v>
      </c>
      <c r="E26" s="121">
        <v>418</v>
      </c>
      <c r="F26" s="121">
        <v>836</v>
      </c>
      <c r="G26" s="120">
        <v>211</v>
      </c>
      <c r="H26" s="121">
        <v>418</v>
      </c>
      <c r="I26" s="1017"/>
      <c r="J26" s="1018"/>
      <c r="K26" s="1018"/>
      <c r="L26" s="1018"/>
      <c r="M26" s="1018"/>
      <c r="N26" s="1018"/>
      <c r="O26" s="1019"/>
      <c r="P26" s="100"/>
      <c r="Q26" s="119">
        <v>424</v>
      </c>
      <c r="R26" s="120">
        <v>846</v>
      </c>
      <c r="S26" s="121">
        <v>420</v>
      </c>
      <c r="T26" s="120">
        <v>841</v>
      </c>
      <c r="U26" s="120">
        <v>212</v>
      </c>
      <c r="V26" s="121">
        <v>420</v>
      </c>
      <c r="W26" s="1017"/>
      <c r="X26" s="1018"/>
      <c r="Y26" s="1018"/>
      <c r="Z26" s="1018"/>
      <c r="AA26" s="1018"/>
      <c r="AB26" s="1018"/>
      <c r="AC26" s="1019"/>
      <c r="AD26" s="100"/>
      <c r="AE26" s="119">
        <v>75</v>
      </c>
      <c r="AF26" s="121">
        <v>148</v>
      </c>
      <c r="AG26" s="121">
        <v>60</v>
      </c>
      <c r="AH26" s="121">
        <v>118</v>
      </c>
      <c r="AI26" s="121">
        <v>60</v>
      </c>
      <c r="AJ26" s="121">
        <v>118</v>
      </c>
      <c r="AK26" s="1017"/>
      <c r="AL26" s="1018"/>
      <c r="AM26" s="1018"/>
      <c r="AN26" s="1018"/>
      <c r="AO26" s="1018"/>
      <c r="AP26" s="1018"/>
      <c r="AQ26" s="1019"/>
      <c r="AR26" s="100"/>
      <c r="AS26" s="122">
        <f>OPW!C27</f>
        <v>10.53</v>
      </c>
      <c r="AT26" s="100"/>
      <c r="AU26" s="123">
        <f t="shared" si="0"/>
        <v>81850.5</v>
      </c>
      <c r="AV26" s="184">
        <f t="shared" si="7"/>
        <v>189856</v>
      </c>
      <c r="AW26" s="178"/>
      <c r="AX26" s="119">
        <f>Q26-C26+ROUNDUP(AE26/2,0)</f>
        <v>41</v>
      </c>
      <c r="AY26" s="121">
        <f t="shared" si="5"/>
        <v>79</v>
      </c>
      <c r="AZ26" s="121">
        <f t="shared" si="5"/>
        <v>32</v>
      </c>
      <c r="BA26" s="121">
        <f t="shared" ref="BA26" si="8">T26-F26+ROUNDUP(AH26/2,0)</f>
        <v>64</v>
      </c>
      <c r="BB26" s="121">
        <f t="shared" ref="BB26" si="9">U26-G26+ROUNDUP(AI26/2,0)</f>
        <v>31</v>
      </c>
      <c r="BC26" s="121">
        <f t="shared" ref="BC26" si="10">V26-H26+ROUNDUP(AJ26/2,0)</f>
        <v>61</v>
      </c>
      <c r="BD26" s="1017"/>
      <c r="BE26" s="1018"/>
      <c r="BF26" s="1018"/>
      <c r="BG26" s="1018"/>
      <c r="BH26" s="1018"/>
      <c r="BI26" s="1018"/>
      <c r="BJ26" s="1019"/>
      <c r="BK26" s="118" t="s">
        <v>62</v>
      </c>
      <c r="BL26" s="178"/>
      <c r="BM26" s="1" t="b">
        <f>'Daten 2015'!AY26</f>
        <v>1</v>
      </c>
      <c r="BN26" s="1" t="b">
        <f>'Daten 2015'!AZ26</f>
        <v>1</v>
      </c>
      <c r="BO26" s="1"/>
      <c r="BP26" s="268"/>
      <c r="BQ26" s="268"/>
    </row>
    <row r="27" spans="2:69" ht="18.95" customHeight="1" thickTop="1" x14ac:dyDescent="0.25">
      <c r="B27" s="125" t="s">
        <v>59</v>
      </c>
      <c r="C27" s="126">
        <v>421</v>
      </c>
      <c r="D27" s="127">
        <v>841</v>
      </c>
      <c r="E27" s="1047" t="s">
        <v>131</v>
      </c>
      <c r="F27" s="1048"/>
      <c r="G27" s="1048"/>
      <c r="H27" s="1049"/>
      <c r="I27" s="128">
        <v>836</v>
      </c>
      <c r="J27" s="128">
        <v>704</v>
      </c>
      <c r="K27" s="128">
        <v>626</v>
      </c>
      <c r="L27" s="128">
        <v>573</v>
      </c>
      <c r="M27" s="128">
        <v>535</v>
      </c>
      <c r="N27" s="128">
        <v>507</v>
      </c>
      <c r="O27" s="129">
        <v>485</v>
      </c>
      <c r="P27" s="100"/>
      <c r="Q27" s="154">
        <v>424</v>
      </c>
      <c r="R27" s="185">
        <v>846</v>
      </c>
      <c r="S27" s="683" t="s">
        <v>131</v>
      </c>
      <c r="T27" s="684"/>
      <c r="U27" s="684"/>
      <c r="V27" s="693"/>
      <c r="W27" s="186">
        <v>841</v>
      </c>
      <c r="X27" s="186">
        <v>708</v>
      </c>
      <c r="Y27" s="186">
        <v>630</v>
      </c>
      <c r="Z27" s="186">
        <v>577</v>
      </c>
      <c r="AA27" s="186">
        <v>538</v>
      </c>
      <c r="AB27" s="186">
        <v>510</v>
      </c>
      <c r="AC27" s="187">
        <v>488</v>
      </c>
      <c r="AD27" s="90"/>
      <c r="AE27" s="154">
        <v>75</v>
      </c>
      <c r="AF27" s="186">
        <v>148</v>
      </c>
      <c r="AG27" s="683" t="s">
        <v>131</v>
      </c>
      <c r="AH27" s="684"/>
      <c r="AI27" s="684"/>
      <c r="AJ27" s="693"/>
      <c r="AK27" s="188">
        <v>62</v>
      </c>
      <c r="AL27" s="188">
        <v>62</v>
      </c>
      <c r="AM27" s="188">
        <v>62</v>
      </c>
      <c r="AN27" s="188">
        <v>62</v>
      </c>
      <c r="AO27" s="188">
        <v>62</v>
      </c>
      <c r="AP27" s="188">
        <v>62</v>
      </c>
      <c r="AQ27" s="189">
        <v>62</v>
      </c>
      <c r="AR27" s="90"/>
      <c r="AS27" s="131">
        <f>OPW!C28</f>
        <v>10.53</v>
      </c>
      <c r="AT27" s="90"/>
      <c r="AU27" s="132">
        <f t="shared" si="0"/>
        <v>81850.5</v>
      </c>
      <c r="AV27" s="190">
        <f t="shared" si="7"/>
        <v>189856</v>
      </c>
      <c r="AW27" s="178"/>
      <c r="AX27" s="154">
        <f t="shared" ref="AX27:AY36" si="11">Q27-C27+ROUNDUP(AE27/2,0)</f>
        <v>41</v>
      </c>
      <c r="AY27" s="186">
        <f t="shared" si="5"/>
        <v>79</v>
      </c>
      <c r="AZ27" s="683" t="s">
        <v>131</v>
      </c>
      <c r="BA27" s="684"/>
      <c r="BB27" s="684"/>
      <c r="BC27" s="693"/>
      <c r="BD27" s="188">
        <f>W27-I27+ROUNDUP(AK27/2,0)</f>
        <v>36</v>
      </c>
      <c r="BE27" s="188">
        <f t="shared" ref="BE27:BJ36" si="12">X27-J27+ROUNDUP(AL27/2,0)</f>
        <v>35</v>
      </c>
      <c r="BF27" s="188">
        <f t="shared" si="12"/>
        <v>35</v>
      </c>
      <c r="BG27" s="188">
        <f t="shared" si="12"/>
        <v>35</v>
      </c>
      <c r="BH27" s="188">
        <f t="shared" si="12"/>
        <v>34</v>
      </c>
      <c r="BI27" s="188">
        <f t="shared" si="12"/>
        <v>34</v>
      </c>
      <c r="BJ27" s="189">
        <f t="shared" si="12"/>
        <v>34</v>
      </c>
      <c r="BK27" s="125" t="s">
        <v>59</v>
      </c>
      <c r="BL27" s="178"/>
      <c r="BM27" s="1" t="b">
        <f>'Daten 2015'!AY27</f>
        <v>1</v>
      </c>
      <c r="BN27" s="1" t="b">
        <f>'Daten 2015'!AZ27</f>
        <v>1</v>
      </c>
      <c r="BO27" s="1"/>
      <c r="BP27" s="268"/>
      <c r="BQ27" s="268"/>
    </row>
    <row r="28" spans="2:69" ht="19.5" thickBot="1" x14ac:dyDescent="0.3">
      <c r="B28" s="134" t="s">
        <v>60</v>
      </c>
      <c r="C28" s="135">
        <v>421</v>
      </c>
      <c r="D28" s="136">
        <v>841</v>
      </c>
      <c r="E28" s="683"/>
      <c r="F28" s="684"/>
      <c r="G28" s="684"/>
      <c r="H28" s="693"/>
      <c r="I28" s="137">
        <v>836</v>
      </c>
      <c r="J28" s="137">
        <v>704</v>
      </c>
      <c r="K28" s="137">
        <v>626</v>
      </c>
      <c r="L28" s="137">
        <v>573</v>
      </c>
      <c r="M28" s="137">
        <v>535</v>
      </c>
      <c r="N28" s="137">
        <v>507</v>
      </c>
      <c r="O28" s="138">
        <v>485</v>
      </c>
      <c r="P28" s="100"/>
      <c r="Q28" s="191">
        <v>424</v>
      </c>
      <c r="R28" s="192">
        <v>846</v>
      </c>
      <c r="S28" s="683"/>
      <c r="T28" s="684"/>
      <c r="U28" s="684"/>
      <c r="V28" s="693"/>
      <c r="W28" s="193">
        <v>841</v>
      </c>
      <c r="X28" s="193">
        <v>708</v>
      </c>
      <c r="Y28" s="193">
        <v>630</v>
      </c>
      <c r="Z28" s="193">
        <v>577</v>
      </c>
      <c r="AA28" s="193">
        <v>538</v>
      </c>
      <c r="AB28" s="193">
        <v>510</v>
      </c>
      <c r="AC28" s="194">
        <v>488</v>
      </c>
      <c r="AD28" s="100"/>
      <c r="AE28" s="191">
        <v>75</v>
      </c>
      <c r="AF28" s="192">
        <v>148</v>
      </c>
      <c r="AG28" s="683"/>
      <c r="AH28" s="684"/>
      <c r="AI28" s="684"/>
      <c r="AJ28" s="693"/>
      <c r="AK28" s="195">
        <v>62</v>
      </c>
      <c r="AL28" s="195">
        <v>62</v>
      </c>
      <c r="AM28" s="195">
        <v>62</v>
      </c>
      <c r="AN28" s="195">
        <v>62</v>
      </c>
      <c r="AO28" s="195">
        <v>62</v>
      </c>
      <c r="AP28" s="195">
        <v>62</v>
      </c>
      <c r="AQ28" s="196">
        <v>62</v>
      </c>
      <c r="AR28" s="100"/>
      <c r="AS28" s="145">
        <f>OPW!C29</f>
        <v>10.53</v>
      </c>
      <c r="AT28" s="100"/>
      <c r="AU28" s="146">
        <f t="shared" si="0"/>
        <v>81850.5</v>
      </c>
      <c r="AV28" s="147">
        <f t="shared" si="7"/>
        <v>189856</v>
      </c>
      <c r="AW28" s="178"/>
      <c r="AX28" s="191">
        <f t="shared" si="11"/>
        <v>41</v>
      </c>
      <c r="AY28" s="192">
        <f t="shared" si="5"/>
        <v>79</v>
      </c>
      <c r="AZ28" s="683"/>
      <c r="BA28" s="684"/>
      <c r="BB28" s="684"/>
      <c r="BC28" s="693"/>
      <c r="BD28" s="195">
        <f t="shared" ref="BD28:BD36" si="13">W28-I28+ROUNDUP(AK28/2,0)</f>
        <v>36</v>
      </c>
      <c r="BE28" s="195">
        <f t="shared" si="12"/>
        <v>35</v>
      </c>
      <c r="BF28" s="195">
        <f t="shared" si="12"/>
        <v>35</v>
      </c>
      <c r="BG28" s="195">
        <f t="shared" si="12"/>
        <v>35</v>
      </c>
      <c r="BH28" s="195">
        <f t="shared" si="12"/>
        <v>34</v>
      </c>
      <c r="BI28" s="195">
        <f t="shared" si="12"/>
        <v>34</v>
      </c>
      <c r="BJ28" s="196">
        <f t="shared" si="12"/>
        <v>34</v>
      </c>
      <c r="BK28" s="134" t="s">
        <v>60</v>
      </c>
      <c r="BL28" s="178"/>
      <c r="BM28" s="1" t="b">
        <f>'Daten 2015'!AY28</f>
        <v>1</v>
      </c>
      <c r="BN28" s="1" t="b">
        <f>'Daten 2015'!AZ28</f>
        <v>1</v>
      </c>
      <c r="BO28" s="1"/>
      <c r="BP28" s="268"/>
      <c r="BQ28" s="268"/>
    </row>
    <row r="29" spans="2:69" ht="18.75" x14ac:dyDescent="0.25">
      <c r="B29" s="148" t="s">
        <v>165</v>
      </c>
      <c r="C29" s="126">
        <v>421</v>
      </c>
      <c r="D29" s="127">
        <v>841</v>
      </c>
      <c r="E29" s="683"/>
      <c r="F29" s="684"/>
      <c r="G29" s="684"/>
      <c r="H29" s="693"/>
      <c r="I29" s="128">
        <v>836</v>
      </c>
      <c r="J29" s="128">
        <v>704</v>
      </c>
      <c r="K29" s="128">
        <v>626</v>
      </c>
      <c r="L29" s="128">
        <v>573</v>
      </c>
      <c r="M29" s="128">
        <v>535</v>
      </c>
      <c r="N29" s="128">
        <v>507</v>
      </c>
      <c r="O29" s="129">
        <v>485</v>
      </c>
      <c r="P29" s="100"/>
      <c r="Q29" s="154">
        <v>424</v>
      </c>
      <c r="R29" s="185">
        <v>846</v>
      </c>
      <c r="S29" s="683"/>
      <c r="T29" s="684"/>
      <c r="U29" s="684"/>
      <c r="V29" s="693"/>
      <c r="W29" s="188">
        <v>841</v>
      </c>
      <c r="X29" s="186">
        <v>708</v>
      </c>
      <c r="Y29" s="186">
        <v>630</v>
      </c>
      <c r="Z29" s="186">
        <v>577</v>
      </c>
      <c r="AA29" s="186">
        <v>538</v>
      </c>
      <c r="AB29" s="186">
        <v>510</v>
      </c>
      <c r="AC29" s="187">
        <v>488</v>
      </c>
      <c r="AD29" s="100"/>
      <c r="AE29" s="154">
        <v>79</v>
      </c>
      <c r="AF29" s="186">
        <v>157</v>
      </c>
      <c r="AG29" s="683"/>
      <c r="AH29" s="684"/>
      <c r="AI29" s="684"/>
      <c r="AJ29" s="693"/>
      <c r="AK29" s="188">
        <v>66</v>
      </c>
      <c r="AL29" s="188">
        <v>66</v>
      </c>
      <c r="AM29" s="188">
        <v>66</v>
      </c>
      <c r="AN29" s="188">
        <v>66</v>
      </c>
      <c r="AO29" s="188">
        <v>66</v>
      </c>
      <c r="AP29" s="188">
        <v>66</v>
      </c>
      <c r="AQ29" s="189">
        <v>66</v>
      </c>
      <c r="AR29" s="100"/>
      <c r="AS29" s="155">
        <f>OPW!C30</f>
        <v>10.654299999999999</v>
      </c>
      <c r="AT29" s="90"/>
      <c r="AU29" s="132">
        <f t="shared" si="0"/>
        <v>81850.5</v>
      </c>
      <c r="AV29" s="190">
        <f t="shared" si="7"/>
        <v>189856</v>
      </c>
      <c r="AW29" s="197"/>
      <c r="AX29" s="154">
        <f t="shared" si="11"/>
        <v>43</v>
      </c>
      <c r="AY29" s="186">
        <f t="shared" si="5"/>
        <v>84</v>
      </c>
      <c r="AZ29" s="683"/>
      <c r="BA29" s="684"/>
      <c r="BB29" s="684"/>
      <c r="BC29" s="693"/>
      <c r="BD29" s="188">
        <f t="shared" si="13"/>
        <v>38</v>
      </c>
      <c r="BE29" s="188">
        <f t="shared" si="12"/>
        <v>37</v>
      </c>
      <c r="BF29" s="188">
        <f t="shared" si="12"/>
        <v>37</v>
      </c>
      <c r="BG29" s="188">
        <f t="shared" si="12"/>
        <v>37</v>
      </c>
      <c r="BH29" s="188">
        <f t="shared" si="12"/>
        <v>36</v>
      </c>
      <c r="BI29" s="188">
        <f t="shared" si="12"/>
        <v>36</v>
      </c>
      <c r="BJ29" s="189">
        <f t="shared" si="12"/>
        <v>36</v>
      </c>
      <c r="BK29" s="156" t="s">
        <v>165</v>
      </c>
      <c r="BL29" s="197"/>
      <c r="BM29" s="1" t="b">
        <f>'Daten 2015'!AY29</f>
        <v>1</v>
      </c>
      <c r="BN29" s="1" t="b">
        <f>'Daten 2015'!AZ29</f>
        <v>1</v>
      </c>
      <c r="BO29" s="1"/>
      <c r="BP29" s="268"/>
      <c r="BQ29" s="268"/>
    </row>
    <row r="30" spans="2:69" ht="18.75" x14ac:dyDescent="0.25">
      <c r="B30" s="157" t="s">
        <v>166</v>
      </c>
      <c r="C30" s="158">
        <v>421</v>
      </c>
      <c r="D30" s="159">
        <v>841</v>
      </c>
      <c r="E30" s="683"/>
      <c r="F30" s="684"/>
      <c r="G30" s="684"/>
      <c r="H30" s="693"/>
      <c r="I30" s="160">
        <v>836</v>
      </c>
      <c r="J30" s="160">
        <v>704</v>
      </c>
      <c r="K30" s="160">
        <v>626</v>
      </c>
      <c r="L30" s="160">
        <v>573</v>
      </c>
      <c r="M30" s="160">
        <v>535</v>
      </c>
      <c r="N30" s="160">
        <v>507</v>
      </c>
      <c r="O30" s="161">
        <v>485</v>
      </c>
      <c r="P30" s="100"/>
      <c r="Q30" s="198">
        <v>424</v>
      </c>
      <c r="R30" s="185">
        <v>846</v>
      </c>
      <c r="S30" s="683"/>
      <c r="T30" s="684"/>
      <c r="U30" s="684"/>
      <c r="V30" s="693"/>
      <c r="W30" s="188">
        <v>841</v>
      </c>
      <c r="X30" s="186">
        <v>708</v>
      </c>
      <c r="Y30" s="186">
        <v>630</v>
      </c>
      <c r="Z30" s="186">
        <v>577</v>
      </c>
      <c r="AA30" s="186">
        <v>538</v>
      </c>
      <c r="AB30" s="186">
        <v>510</v>
      </c>
      <c r="AC30" s="187">
        <v>488</v>
      </c>
      <c r="AD30" s="100"/>
      <c r="AE30" s="154">
        <v>79</v>
      </c>
      <c r="AF30" s="186">
        <v>157</v>
      </c>
      <c r="AG30" s="683"/>
      <c r="AH30" s="684"/>
      <c r="AI30" s="684"/>
      <c r="AJ30" s="693"/>
      <c r="AK30" s="188">
        <v>66</v>
      </c>
      <c r="AL30" s="188">
        <v>66</v>
      </c>
      <c r="AM30" s="188">
        <v>66</v>
      </c>
      <c r="AN30" s="188">
        <v>66</v>
      </c>
      <c r="AO30" s="188">
        <v>66</v>
      </c>
      <c r="AP30" s="188">
        <v>66</v>
      </c>
      <c r="AQ30" s="189">
        <v>66</v>
      </c>
      <c r="AR30" s="100"/>
      <c r="AS30" s="164">
        <f>OPW!C31</f>
        <v>10.654299999999999</v>
      </c>
      <c r="AT30" s="90"/>
      <c r="AU30" s="165">
        <f t="shared" si="0"/>
        <v>81850.5</v>
      </c>
      <c r="AV30" s="199">
        <f t="shared" si="7"/>
        <v>189856</v>
      </c>
      <c r="AW30" s="197"/>
      <c r="AX30" s="154">
        <f t="shared" si="11"/>
        <v>43</v>
      </c>
      <c r="AY30" s="186">
        <f t="shared" si="5"/>
        <v>84</v>
      </c>
      <c r="AZ30" s="683"/>
      <c r="BA30" s="684"/>
      <c r="BB30" s="684"/>
      <c r="BC30" s="693"/>
      <c r="BD30" s="188">
        <f t="shared" si="13"/>
        <v>38</v>
      </c>
      <c r="BE30" s="188">
        <f t="shared" si="12"/>
        <v>37</v>
      </c>
      <c r="BF30" s="188">
        <f t="shared" si="12"/>
        <v>37</v>
      </c>
      <c r="BG30" s="188">
        <f t="shared" si="12"/>
        <v>37</v>
      </c>
      <c r="BH30" s="188">
        <f t="shared" si="12"/>
        <v>36</v>
      </c>
      <c r="BI30" s="188">
        <f t="shared" si="12"/>
        <v>36</v>
      </c>
      <c r="BJ30" s="189">
        <f t="shared" si="12"/>
        <v>36</v>
      </c>
      <c r="BK30" s="167" t="s">
        <v>166</v>
      </c>
      <c r="BL30" s="197"/>
      <c r="BM30" s="1" t="b">
        <f>'Daten 2015'!AY30</f>
        <v>1</v>
      </c>
      <c r="BN30" s="1" t="b">
        <f>'Daten 2015'!AZ30</f>
        <v>1</v>
      </c>
      <c r="BO30" s="1"/>
      <c r="BP30" s="268"/>
      <c r="BQ30" s="268"/>
    </row>
    <row r="31" spans="2:69" ht="18.75" x14ac:dyDescent="0.25">
      <c r="B31" s="157" t="s">
        <v>167</v>
      </c>
      <c r="C31" s="126">
        <v>421</v>
      </c>
      <c r="D31" s="127">
        <v>841</v>
      </c>
      <c r="E31" s="683"/>
      <c r="F31" s="684"/>
      <c r="G31" s="684"/>
      <c r="H31" s="693"/>
      <c r="I31" s="128">
        <v>836</v>
      </c>
      <c r="J31" s="128">
        <v>704</v>
      </c>
      <c r="K31" s="128">
        <v>626</v>
      </c>
      <c r="L31" s="128">
        <v>573</v>
      </c>
      <c r="M31" s="128">
        <v>535</v>
      </c>
      <c r="N31" s="128">
        <v>507</v>
      </c>
      <c r="O31" s="129">
        <v>485</v>
      </c>
      <c r="P31" s="100"/>
      <c r="Q31" s="198">
        <v>462</v>
      </c>
      <c r="R31" s="200">
        <v>922</v>
      </c>
      <c r="S31" s="683"/>
      <c r="T31" s="684"/>
      <c r="U31" s="684"/>
      <c r="V31" s="693"/>
      <c r="W31" s="201">
        <v>916</v>
      </c>
      <c r="X31" s="202">
        <v>772</v>
      </c>
      <c r="Y31" s="202">
        <v>686</v>
      </c>
      <c r="Z31" s="202">
        <v>628</v>
      </c>
      <c r="AA31" s="202">
        <v>586</v>
      </c>
      <c r="AB31" s="202">
        <v>556</v>
      </c>
      <c r="AC31" s="203">
        <v>532</v>
      </c>
      <c r="AD31" s="100"/>
      <c r="AE31" s="198">
        <v>83</v>
      </c>
      <c r="AF31" s="202">
        <v>166</v>
      </c>
      <c r="AG31" s="683"/>
      <c r="AH31" s="684"/>
      <c r="AI31" s="684"/>
      <c r="AJ31" s="693"/>
      <c r="AK31" s="201">
        <v>70</v>
      </c>
      <c r="AL31" s="201">
        <v>70</v>
      </c>
      <c r="AM31" s="201">
        <v>70</v>
      </c>
      <c r="AN31" s="201">
        <v>70</v>
      </c>
      <c r="AO31" s="201">
        <v>70</v>
      </c>
      <c r="AP31" s="201">
        <v>70</v>
      </c>
      <c r="AQ31" s="204">
        <v>70</v>
      </c>
      <c r="AR31" s="100"/>
      <c r="AS31" s="164">
        <f>OPW!C32</f>
        <v>10.654299999999999</v>
      </c>
      <c r="AT31" s="90"/>
      <c r="AU31" s="165">
        <f t="shared" si="0"/>
        <v>89203.5</v>
      </c>
      <c r="AV31" s="199">
        <f t="shared" si="7"/>
        <v>189856</v>
      </c>
      <c r="AW31" s="197"/>
      <c r="AX31" s="198">
        <f t="shared" si="11"/>
        <v>83</v>
      </c>
      <c r="AY31" s="202">
        <f t="shared" si="5"/>
        <v>164</v>
      </c>
      <c r="AZ31" s="683"/>
      <c r="BA31" s="684"/>
      <c r="BB31" s="684"/>
      <c r="BC31" s="693"/>
      <c r="BD31" s="201">
        <f t="shared" si="13"/>
        <v>115</v>
      </c>
      <c r="BE31" s="201">
        <f t="shared" si="12"/>
        <v>103</v>
      </c>
      <c r="BF31" s="201">
        <f t="shared" si="12"/>
        <v>95</v>
      </c>
      <c r="BG31" s="201">
        <f t="shared" si="12"/>
        <v>90</v>
      </c>
      <c r="BH31" s="201">
        <f t="shared" si="12"/>
        <v>86</v>
      </c>
      <c r="BI31" s="201">
        <f t="shared" si="12"/>
        <v>84</v>
      </c>
      <c r="BJ31" s="204">
        <f t="shared" si="12"/>
        <v>82</v>
      </c>
      <c r="BK31" s="167" t="s">
        <v>167</v>
      </c>
      <c r="BL31" s="197"/>
      <c r="BM31" s="1" t="b">
        <f>'Daten 2015'!AY31</f>
        <v>1</v>
      </c>
      <c r="BN31" s="1" t="b">
        <f>'Daten 2015'!AZ31</f>
        <v>1</v>
      </c>
      <c r="BO31" s="1"/>
      <c r="BP31" s="268"/>
      <c r="BQ31" s="268"/>
    </row>
    <row r="32" spans="2:69" ht="19.5" thickBot="1" x14ac:dyDescent="0.3">
      <c r="B32" s="134" t="s">
        <v>168</v>
      </c>
      <c r="C32" s="135">
        <v>421</v>
      </c>
      <c r="D32" s="136">
        <v>841</v>
      </c>
      <c r="E32" s="683"/>
      <c r="F32" s="684"/>
      <c r="G32" s="684"/>
      <c r="H32" s="693"/>
      <c r="I32" s="137">
        <v>836</v>
      </c>
      <c r="J32" s="137">
        <v>704</v>
      </c>
      <c r="K32" s="137">
        <v>626</v>
      </c>
      <c r="L32" s="137">
        <v>573</v>
      </c>
      <c r="M32" s="137">
        <v>535</v>
      </c>
      <c r="N32" s="137">
        <v>507</v>
      </c>
      <c r="O32" s="138">
        <v>485</v>
      </c>
      <c r="P32" s="100"/>
      <c r="Q32" s="191">
        <v>462</v>
      </c>
      <c r="R32" s="192">
        <v>922</v>
      </c>
      <c r="S32" s="683"/>
      <c r="T32" s="684"/>
      <c r="U32" s="684"/>
      <c r="V32" s="693"/>
      <c r="W32" s="192">
        <v>916</v>
      </c>
      <c r="X32" s="192">
        <v>772</v>
      </c>
      <c r="Y32" s="192">
        <v>686</v>
      </c>
      <c r="Z32" s="192">
        <v>628</v>
      </c>
      <c r="AA32" s="192">
        <v>586</v>
      </c>
      <c r="AB32" s="192">
        <v>556</v>
      </c>
      <c r="AC32" s="205">
        <v>532</v>
      </c>
      <c r="AD32" s="100"/>
      <c r="AE32" s="191">
        <v>83</v>
      </c>
      <c r="AF32" s="192">
        <v>166</v>
      </c>
      <c r="AG32" s="683"/>
      <c r="AH32" s="684"/>
      <c r="AI32" s="684"/>
      <c r="AJ32" s="693"/>
      <c r="AK32" s="195">
        <v>70</v>
      </c>
      <c r="AL32" s="195">
        <v>70</v>
      </c>
      <c r="AM32" s="195">
        <v>70</v>
      </c>
      <c r="AN32" s="195">
        <v>70</v>
      </c>
      <c r="AO32" s="195">
        <v>70</v>
      </c>
      <c r="AP32" s="195">
        <v>70</v>
      </c>
      <c r="AQ32" s="196">
        <v>70</v>
      </c>
      <c r="AR32" s="100"/>
      <c r="AS32" s="145">
        <f>OPW!C33</f>
        <v>10.654299999999999</v>
      </c>
      <c r="AT32" s="100"/>
      <c r="AU32" s="170">
        <f t="shared" si="0"/>
        <v>89203.5</v>
      </c>
      <c r="AV32" s="206">
        <f t="shared" si="7"/>
        <v>189856</v>
      </c>
      <c r="AW32" s="197"/>
      <c r="AX32" s="191">
        <f t="shared" si="11"/>
        <v>83</v>
      </c>
      <c r="AY32" s="192">
        <f t="shared" si="5"/>
        <v>164</v>
      </c>
      <c r="AZ32" s="683"/>
      <c r="BA32" s="684"/>
      <c r="BB32" s="684"/>
      <c r="BC32" s="693"/>
      <c r="BD32" s="195">
        <f t="shared" si="13"/>
        <v>115</v>
      </c>
      <c r="BE32" s="195">
        <f t="shared" si="12"/>
        <v>103</v>
      </c>
      <c r="BF32" s="195">
        <f t="shared" si="12"/>
        <v>95</v>
      </c>
      <c r="BG32" s="195">
        <f t="shared" si="12"/>
        <v>90</v>
      </c>
      <c r="BH32" s="195">
        <f t="shared" si="12"/>
        <v>86</v>
      </c>
      <c r="BI32" s="195">
        <f t="shared" si="12"/>
        <v>84</v>
      </c>
      <c r="BJ32" s="196">
        <f t="shared" si="12"/>
        <v>82</v>
      </c>
      <c r="BK32" s="172" t="s">
        <v>169</v>
      </c>
      <c r="BL32" s="197"/>
      <c r="BM32" s="1" t="b">
        <f>'Daten 2015'!AY32</f>
        <v>1</v>
      </c>
      <c r="BN32" s="1" t="b">
        <f>'Daten 2015'!AZ32</f>
        <v>1</v>
      </c>
      <c r="BO32" s="1"/>
      <c r="BP32" s="268"/>
      <c r="BQ32" s="268"/>
    </row>
    <row r="33" spans="2:69" ht="18.75" x14ac:dyDescent="0.25">
      <c r="B33" s="156" t="s">
        <v>176</v>
      </c>
      <c r="C33" s="126">
        <v>421</v>
      </c>
      <c r="D33" s="127">
        <v>841</v>
      </c>
      <c r="E33" s="683"/>
      <c r="F33" s="684"/>
      <c r="G33" s="684"/>
      <c r="H33" s="693"/>
      <c r="I33" s="128">
        <v>836</v>
      </c>
      <c r="J33" s="128">
        <v>704</v>
      </c>
      <c r="K33" s="128">
        <v>626</v>
      </c>
      <c r="L33" s="128">
        <v>573</v>
      </c>
      <c r="M33" s="128">
        <v>535</v>
      </c>
      <c r="N33" s="128">
        <v>507</v>
      </c>
      <c r="O33" s="129">
        <v>485</v>
      </c>
      <c r="P33" s="100"/>
      <c r="Q33" s="154">
        <v>462</v>
      </c>
      <c r="R33" s="185">
        <v>922</v>
      </c>
      <c r="S33" s="683"/>
      <c r="T33" s="684"/>
      <c r="U33" s="684"/>
      <c r="V33" s="693"/>
      <c r="W33" s="188">
        <v>916</v>
      </c>
      <c r="X33" s="186">
        <v>772</v>
      </c>
      <c r="Y33" s="186">
        <v>686</v>
      </c>
      <c r="Z33" s="186">
        <v>628</v>
      </c>
      <c r="AA33" s="186">
        <v>586</v>
      </c>
      <c r="AB33" s="186">
        <v>556</v>
      </c>
      <c r="AC33" s="187">
        <v>532</v>
      </c>
      <c r="AD33" s="100"/>
      <c r="AE33" s="154">
        <v>84</v>
      </c>
      <c r="AF33" s="186">
        <v>166</v>
      </c>
      <c r="AG33" s="683"/>
      <c r="AH33" s="684"/>
      <c r="AI33" s="684"/>
      <c r="AJ33" s="693"/>
      <c r="AK33" s="188">
        <v>70</v>
      </c>
      <c r="AL33" s="188">
        <v>70</v>
      </c>
      <c r="AM33" s="188">
        <v>70</v>
      </c>
      <c r="AN33" s="188">
        <v>70</v>
      </c>
      <c r="AO33" s="188">
        <v>70</v>
      </c>
      <c r="AP33" s="188">
        <v>70</v>
      </c>
      <c r="AQ33" s="189">
        <v>70</v>
      </c>
      <c r="AR33" s="100"/>
      <c r="AS33" s="155">
        <f>OPW!C34</f>
        <v>10.8226</v>
      </c>
      <c r="AT33" s="100"/>
      <c r="AU33" s="132">
        <f t="shared" si="0"/>
        <v>89203.5</v>
      </c>
      <c r="AV33" s="190">
        <f t="shared" si="7"/>
        <v>189856</v>
      </c>
      <c r="AW33" s="197"/>
      <c r="AX33" s="154">
        <f t="shared" si="11"/>
        <v>83</v>
      </c>
      <c r="AY33" s="186">
        <f t="shared" si="5"/>
        <v>164</v>
      </c>
      <c r="AZ33" s="683"/>
      <c r="BA33" s="684"/>
      <c r="BB33" s="684"/>
      <c r="BC33" s="693"/>
      <c r="BD33" s="188">
        <f t="shared" si="13"/>
        <v>115</v>
      </c>
      <c r="BE33" s="188">
        <f t="shared" si="12"/>
        <v>103</v>
      </c>
      <c r="BF33" s="188">
        <f t="shared" si="12"/>
        <v>95</v>
      </c>
      <c r="BG33" s="188">
        <f t="shared" si="12"/>
        <v>90</v>
      </c>
      <c r="BH33" s="188">
        <f t="shared" si="12"/>
        <v>86</v>
      </c>
      <c r="BI33" s="188">
        <f t="shared" si="12"/>
        <v>84</v>
      </c>
      <c r="BJ33" s="189">
        <f t="shared" si="12"/>
        <v>82</v>
      </c>
      <c r="BK33" s="173" t="s">
        <v>176</v>
      </c>
      <c r="BL33" s="197"/>
      <c r="BM33" s="1" t="b">
        <f>'Daten 2015'!AY33</f>
        <v>1</v>
      </c>
      <c r="BN33" s="1" t="b">
        <f>'Daten 2015'!AZ33</f>
        <v>1</v>
      </c>
      <c r="BO33" s="1"/>
      <c r="BP33" s="268"/>
      <c r="BQ33" s="268"/>
    </row>
    <row r="34" spans="2:69" ht="18.75" x14ac:dyDescent="0.25">
      <c r="B34" s="167" t="s">
        <v>177</v>
      </c>
      <c r="C34" s="158">
        <v>421</v>
      </c>
      <c r="D34" s="159">
        <v>841</v>
      </c>
      <c r="E34" s="683"/>
      <c r="F34" s="684"/>
      <c r="G34" s="684"/>
      <c r="H34" s="693"/>
      <c r="I34" s="160">
        <v>836</v>
      </c>
      <c r="J34" s="160">
        <v>704</v>
      </c>
      <c r="K34" s="160">
        <v>626</v>
      </c>
      <c r="L34" s="160">
        <v>573</v>
      </c>
      <c r="M34" s="160">
        <v>535</v>
      </c>
      <c r="N34" s="160">
        <v>507</v>
      </c>
      <c r="O34" s="161">
        <v>485</v>
      </c>
      <c r="P34" s="100"/>
      <c r="Q34" s="198">
        <v>462</v>
      </c>
      <c r="R34" s="200">
        <v>922</v>
      </c>
      <c r="S34" s="683"/>
      <c r="T34" s="684"/>
      <c r="U34" s="684"/>
      <c r="V34" s="693"/>
      <c r="W34" s="201">
        <v>916</v>
      </c>
      <c r="X34" s="202">
        <v>772</v>
      </c>
      <c r="Y34" s="202">
        <v>686</v>
      </c>
      <c r="Z34" s="202">
        <v>628</v>
      </c>
      <c r="AA34" s="202">
        <v>586</v>
      </c>
      <c r="AB34" s="202">
        <v>556</v>
      </c>
      <c r="AC34" s="203">
        <v>532</v>
      </c>
      <c r="AD34" s="100"/>
      <c r="AE34" s="154">
        <v>84</v>
      </c>
      <c r="AF34" s="186">
        <v>166</v>
      </c>
      <c r="AG34" s="683"/>
      <c r="AH34" s="684"/>
      <c r="AI34" s="684"/>
      <c r="AJ34" s="693"/>
      <c r="AK34" s="201">
        <v>70</v>
      </c>
      <c r="AL34" s="201">
        <v>70</v>
      </c>
      <c r="AM34" s="201">
        <v>70</v>
      </c>
      <c r="AN34" s="201">
        <v>70</v>
      </c>
      <c r="AO34" s="201">
        <v>70</v>
      </c>
      <c r="AP34" s="201">
        <v>70</v>
      </c>
      <c r="AQ34" s="204">
        <v>70</v>
      </c>
      <c r="AR34" s="100"/>
      <c r="AS34" s="164">
        <f>OPW!C35</f>
        <v>10.8226</v>
      </c>
      <c r="AT34" s="100"/>
      <c r="AU34" s="165">
        <f t="shared" si="0"/>
        <v>89203.5</v>
      </c>
      <c r="AV34" s="199">
        <f t="shared" si="7"/>
        <v>189856</v>
      </c>
      <c r="AW34" s="197"/>
      <c r="AX34" s="154">
        <f t="shared" si="11"/>
        <v>83</v>
      </c>
      <c r="AY34" s="186">
        <f t="shared" si="5"/>
        <v>164</v>
      </c>
      <c r="AZ34" s="683"/>
      <c r="BA34" s="684"/>
      <c r="BB34" s="684"/>
      <c r="BC34" s="693"/>
      <c r="BD34" s="201">
        <f t="shared" si="13"/>
        <v>115</v>
      </c>
      <c r="BE34" s="201">
        <f t="shared" si="12"/>
        <v>103</v>
      </c>
      <c r="BF34" s="201">
        <f t="shared" si="12"/>
        <v>95</v>
      </c>
      <c r="BG34" s="201">
        <f t="shared" si="12"/>
        <v>90</v>
      </c>
      <c r="BH34" s="201">
        <f t="shared" si="12"/>
        <v>86</v>
      </c>
      <c r="BI34" s="201">
        <f t="shared" si="12"/>
        <v>84</v>
      </c>
      <c r="BJ34" s="204">
        <f t="shared" si="12"/>
        <v>82</v>
      </c>
      <c r="BK34" s="167" t="s">
        <v>177</v>
      </c>
      <c r="BL34" s="197"/>
      <c r="BM34" s="1" t="b">
        <f>'Daten 2015'!AY34</f>
        <v>1</v>
      </c>
      <c r="BN34" s="1" t="b">
        <f>'Daten 2015'!AZ34</f>
        <v>1</v>
      </c>
      <c r="BO34" s="1"/>
      <c r="BP34" s="268"/>
      <c r="BQ34" s="268"/>
    </row>
    <row r="35" spans="2:69" ht="18.75" x14ac:dyDescent="0.25">
      <c r="B35" s="167" t="s">
        <v>174</v>
      </c>
      <c r="C35" s="126">
        <v>421</v>
      </c>
      <c r="D35" s="127">
        <v>841</v>
      </c>
      <c r="E35" s="683"/>
      <c r="F35" s="684"/>
      <c r="G35" s="684"/>
      <c r="H35" s="693"/>
      <c r="I35" s="128">
        <v>836</v>
      </c>
      <c r="J35" s="128">
        <v>704</v>
      </c>
      <c r="K35" s="128">
        <v>626</v>
      </c>
      <c r="L35" s="128">
        <v>573</v>
      </c>
      <c r="M35" s="128">
        <v>535</v>
      </c>
      <c r="N35" s="128">
        <v>507</v>
      </c>
      <c r="O35" s="129">
        <v>485</v>
      </c>
      <c r="P35" s="100"/>
      <c r="Q35" s="198">
        <v>462</v>
      </c>
      <c r="R35" s="200">
        <v>922</v>
      </c>
      <c r="S35" s="683"/>
      <c r="T35" s="684"/>
      <c r="U35" s="684"/>
      <c r="V35" s="693"/>
      <c r="W35" s="201">
        <v>916</v>
      </c>
      <c r="X35" s="202">
        <v>772</v>
      </c>
      <c r="Y35" s="202">
        <v>686</v>
      </c>
      <c r="Z35" s="202">
        <v>628</v>
      </c>
      <c r="AA35" s="202">
        <v>586</v>
      </c>
      <c r="AB35" s="202">
        <v>556</v>
      </c>
      <c r="AC35" s="203">
        <v>532</v>
      </c>
      <c r="AD35" s="100"/>
      <c r="AE35" s="198">
        <v>84</v>
      </c>
      <c r="AF35" s="202">
        <v>166</v>
      </c>
      <c r="AG35" s="683"/>
      <c r="AH35" s="684"/>
      <c r="AI35" s="684"/>
      <c r="AJ35" s="693"/>
      <c r="AK35" s="201">
        <v>70</v>
      </c>
      <c r="AL35" s="201">
        <v>70</v>
      </c>
      <c r="AM35" s="201">
        <v>70</v>
      </c>
      <c r="AN35" s="201">
        <v>70</v>
      </c>
      <c r="AO35" s="201">
        <v>70</v>
      </c>
      <c r="AP35" s="201">
        <v>70</v>
      </c>
      <c r="AQ35" s="204">
        <v>70</v>
      </c>
      <c r="AR35" s="100"/>
      <c r="AS35" s="164">
        <f>OPW!C36</f>
        <v>10.8226</v>
      </c>
      <c r="AT35" s="100"/>
      <c r="AU35" s="165">
        <f t="shared" si="0"/>
        <v>89203.5</v>
      </c>
      <c r="AV35" s="199">
        <f t="shared" si="7"/>
        <v>189856</v>
      </c>
      <c r="AW35" s="197"/>
      <c r="AX35" s="198">
        <f t="shared" si="11"/>
        <v>83</v>
      </c>
      <c r="AY35" s="202">
        <f t="shared" si="5"/>
        <v>164</v>
      </c>
      <c r="AZ35" s="683"/>
      <c r="BA35" s="684"/>
      <c r="BB35" s="684"/>
      <c r="BC35" s="693"/>
      <c r="BD35" s="201">
        <f t="shared" si="13"/>
        <v>115</v>
      </c>
      <c r="BE35" s="201">
        <f t="shared" si="12"/>
        <v>103</v>
      </c>
      <c r="BF35" s="201">
        <f t="shared" si="12"/>
        <v>95</v>
      </c>
      <c r="BG35" s="201">
        <f t="shared" si="12"/>
        <v>90</v>
      </c>
      <c r="BH35" s="201">
        <f t="shared" si="12"/>
        <v>86</v>
      </c>
      <c r="BI35" s="201">
        <f t="shared" si="12"/>
        <v>84</v>
      </c>
      <c r="BJ35" s="204">
        <f t="shared" si="12"/>
        <v>82</v>
      </c>
      <c r="BK35" s="167" t="s">
        <v>174</v>
      </c>
      <c r="BL35" s="197"/>
      <c r="BM35" s="1" t="b">
        <f>'Daten 2015'!AY35</f>
        <v>1</v>
      </c>
      <c r="BN35" s="1" t="b">
        <f>'Daten 2015'!AZ35</f>
        <v>1</v>
      </c>
      <c r="BO35" s="1"/>
      <c r="BP35" s="268"/>
      <c r="BQ35" s="268"/>
    </row>
    <row r="36" spans="2:69" ht="19.5" thickBot="1" x14ac:dyDescent="0.3">
      <c r="B36" s="172" t="s">
        <v>179</v>
      </c>
      <c r="C36" s="135">
        <v>421</v>
      </c>
      <c r="D36" s="136">
        <v>841</v>
      </c>
      <c r="E36" s="694"/>
      <c r="F36" s="695"/>
      <c r="G36" s="695"/>
      <c r="H36" s="696"/>
      <c r="I36" s="137">
        <v>836</v>
      </c>
      <c r="J36" s="137">
        <v>704</v>
      </c>
      <c r="K36" s="137">
        <v>626</v>
      </c>
      <c r="L36" s="137">
        <v>573</v>
      </c>
      <c r="M36" s="137">
        <v>535</v>
      </c>
      <c r="N36" s="137">
        <v>507</v>
      </c>
      <c r="O36" s="138">
        <v>485</v>
      </c>
      <c r="P36" s="100"/>
      <c r="Q36" s="191">
        <v>462</v>
      </c>
      <c r="R36" s="192">
        <v>922</v>
      </c>
      <c r="S36" s="694"/>
      <c r="T36" s="695"/>
      <c r="U36" s="695"/>
      <c r="V36" s="696"/>
      <c r="W36" s="192">
        <v>916</v>
      </c>
      <c r="X36" s="192">
        <v>772</v>
      </c>
      <c r="Y36" s="192">
        <v>686</v>
      </c>
      <c r="Z36" s="192">
        <v>628</v>
      </c>
      <c r="AA36" s="192">
        <v>586</v>
      </c>
      <c r="AB36" s="192">
        <v>556</v>
      </c>
      <c r="AC36" s="205">
        <v>532</v>
      </c>
      <c r="AD36" s="100"/>
      <c r="AE36" s="191">
        <v>84</v>
      </c>
      <c r="AF36" s="192">
        <v>166</v>
      </c>
      <c r="AG36" s="694"/>
      <c r="AH36" s="695"/>
      <c r="AI36" s="695"/>
      <c r="AJ36" s="696"/>
      <c r="AK36" s="195">
        <v>70</v>
      </c>
      <c r="AL36" s="195">
        <v>70</v>
      </c>
      <c r="AM36" s="195">
        <v>70</v>
      </c>
      <c r="AN36" s="195">
        <v>70</v>
      </c>
      <c r="AO36" s="195">
        <v>70</v>
      </c>
      <c r="AP36" s="195">
        <v>70</v>
      </c>
      <c r="AQ36" s="196">
        <v>70</v>
      </c>
      <c r="AR36" s="100"/>
      <c r="AS36" s="145">
        <f>OPW!C37</f>
        <v>10.8226</v>
      </c>
      <c r="AT36" s="100"/>
      <c r="AU36" s="170">
        <f t="shared" si="0"/>
        <v>89203.5</v>
      </c>
      <c r="AV36" s="206">
        <f t="shared" si="7"/>
        <v>189856</v>
      </c>
      <c r="AW36" s="197"/>
      <c r="AX36" s="191">
        <f t="shared" si="11"/>
        <v>83</v>
      </c>
      <c r="AY36" s="192">
        <f t="shared" si="11"/>
        <v>164</v>
      </c>
      <c r="AZ36" s="694"/>
      <c r="BA36" s="695"/>
      <c r="BB36" s="695"/>
      <c r="BC36" s="696"/>
      <c r="BD36" s="195">
        <f t="shared" si="13"/>
        <v>115</v>
      </c>
      <c r="BE36" s="195">
        <f t="shared" si="12"/>
        <v>103</v>
      </c>
      <c r="BF36" s="195">
        <f t="shared" si="12"/>
        <v>95</v>
      </c>
      <c r="BG36" s="195">
        <f t="shared" si="12"/>
        <v>90</v>
      </c>
      <c r="BH36" s="195">
        <f t="shared" si="12"/>
        <v>86</v>
      </c>
      <c r="BI36" s="195">
        <f t="shared" si="12"/>
        <v>84</v>
      </c>
      <c r="BJ36" s="196">
        <f t="shared" si="12"/>
        <v>82</v>
      </c>
      <c r="BK36" s="172" t="s">
        <v>175</v>
      </c>
      <c r="BL36" s="197"/>
      <c r="BM36" s="1" t="b">
        <f>'Daten 2015'!AY36</f>
        <v>1</v>
      </c>
      <c r="BN36" s="1" t="b">
        <f>'Daten 2015'!AZ36</f>
        <v>1</v>
      </c>
      <c r="BO36" s="1"/>
      <c r="BP36" s="268"/>
      <c r="BQ36" s="268"/>
    </row>
    <row r="37" spans="2:69" ht="18.75" x14ac:dyDescent="0.25">
      <c r="B37" s="332"/>
      <c r="C37" s="332"/>
      <c r="D37" s="90"/>
      <c r="E37" s="90"/>
      <c r="F37" s="90"/>
      <c r="G37" s="90"/>
      <c r="H37" s="90"/>
      <c r="I37" s="90"/>
      <c r="J37" s="90"/>
      <c r="K37" s="90"/>
      <c r="L37" s="90"/>
      <c r="M37" s="90"/>
      <c r="N37" s="90"/>
      <c r="O37" s="90"/>
      <c r="P37" s="100"/>
      <c r="Q37" s="333"/>
      <c r="R37" s="100"/>
      <c r="S37" s="334"/>
      <c r="T37" s="334"/>
      <c r="U37" s="332"/>
      <c r="V37" s="335"/>
      <c r="W37" s="335"/>
      <c r="X37" s="336"/>
    </row>
    <row r="38" spans="2:69" x14ac:dyDescent="0.25">
      <c r="B38" s="556" t="s">
        <v>195</v>
      </c>
      <c r="C38" s="337"/>
      <c r="D38" s="337"/>
      <c r="E38" s="337"/>
      <c r="F38" s="337"/>
      <c r="G38" s="337"/>
      <c r="H38" s="337"/>
      <c r="I38" s="337"/>
      <c r="J38" s="337"/>
      <c r="K38" s="337"/>
      <c r="L38" s="337"/>
      <c r="M38" s="337"/>
      <c r="N38" s="337"/>
      <c r="O38" s="337"/>
      <c r="P38" s="337"/>
    </row>
    <row r="47" spans="2:69" x14ac:dyDescent="0.25">
      <c r="B47" s="338"/>
      <c r="C47" s="338"/>
    </row>
  </sheetData>
  <sheetProtection algorithmName="SHA-512" hashValue="/jjPyRpA6AioJCLhC42Eom8mqyZhaUY1hwdq8bx+oERtFU82uCS7kpF/UoCXNu+Gpk/biRUyo0xCczP8rsp+WA==" saltValue="eYiC70ORgsuPmIy7VZVQsQ==" spinCount="100000" sheet="1" objects="1" scenarios="1"/>
  <mergeCells count="37">
    <mergeCell ref="AV5:AV21"/>
    <mergeCell ref="E27:H36"/>
    <mergeCell ref="S27:V36"/>
    <mergeCell ref="AG27:AJ36"/>
    <mergeCell ref="Q5:Q25"/>
    <mergeCell ref="T5:T16"/>
    <mergeCell ref="W5:AC26"/>
    <mergeCell ref="AE5:AE25"/>
    <mergeCell ref="C5:C25"/>
    <mergeCell ref="F5:F16"/>
    <mergeCell ref="I5:O26"/>
    <mergeCell ref="AH5:AH16"/>
    <mergeCell ref="AK5:AQ26"/>
    <mergeCell ref="AU2:AU4"/>
    <mergeCell ref="AV2:AV4"/>
    <mergeCell ref="C3:C4"/>
    <mergeCell ref="D3:D4"/>
    <mergeCell ref="E3:O3"/>
    <mergeCell ref="C2:O2"/>
    <mergeCell ref="Q2:AC2"/>
    <mergeCell ref="AE2:AQ2"/>
    <mergeCell ref="AS2:AS4"/>
    <mergeCell ref="Q3:Q4"/>
    <mergeCell ref="R3:R4"/>
    <mergeCell ref="S3:AC3"/>
    <mergeCell ref="AE3:AE4"/>
    <mergeCell ref="AF3:AF4"/>
    <mergeCell ref="AG3:AQ3"/>
    <mergeCell ref="BM3:BN3"/>
    <mergeCell ref="AZ27:BC36"/>
    <mergeCell ref="AX2:BJ2"/>
    <mergeCell ref="AX3:AX4"/>
    <mergeCell ref="AY3:AY4"/>
    <mergeCell ref="AZ3:BJ3"/>
    <mergeCell ref="AX5:AX25"/>
    <mergeCell ref="BA5:BA16"/>
    <mergeCell ref="BD5:BJ26"/>
  </mergeCells>
  <pageMargins left="0.7" right="0.7" top="0.78740157499999996" bottom="0.78740157499999996" header="0.3" footer="0.3"/>
  <pageSetup paperSize="9" orientation="portrait" r:id="rId1"/>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B1:BP44"/>
  <sheetViews>
    <sheetView showGridLines="0" showRowColHeaders="0" zoomScale="80" zoomScaleNormal="80" workbookViewId="0"/>
  </sheetViews>
  <sheetFormatPr baseColWidth="10" defaultColWidth="10.85546875" defaultRowHeight="15" x14ac:dyDescent="0.25"/>
  <cols>
    <col min="1" max="1" width="2.140625" style="346" customWidth="1"/>
    <col min="2" max="2" width="4" style="210" customWidth="1"/>
    <col min="3" max="3" width="4.140625" style="210" customWidth="1"/>
    <col min="4" max="4" width="3.140625" style="210" customWidth="1"/>
    <col min="5" max="5" width="10.5703125" style="210" customWidth="1"/>
    <col min="6" max="6" width="3.140625" style="210" customWidth="1"/>
    <col min="7" max="7" width="11.140625" style="210" customWidth="1"/>
    <col min="8" max="8" width="11.42578125" style="210" customWidth="1"/>
    <col min="9" max="9" width="3.42578125" style="210" customWidth="1"/>
    <col min="10" max="10" width="10.5703125" style="210" customWidth="1"/>
    <col min="11" max="11" width="11.42578125" style="210" customWidth="1"/>
    <col min="12" max="12" width="2.7109375" style="210" customWidth="1"/>
    <col min="13" max="14" width="8.42578125" style="210" bestFit="1" customWidth="1"/>
    <col min="15" max="16" width="10" style="210" bestFit="1" customWidth="1"/>
    <col min="17" max="20" width="10.7109375" style="210" customWidth="1"/>
    <col min="21" max="34" width="10.42578125" style="210" customWidth="1"/>
    <col min="35" max="35" width="3.85546875" style="210" customWidth="1"/>
    <col min="36" max="37" width="10.28515625" style="210" customWidth="1"/>
    <col min="38" max="38" width="10.7109375" style="210" customWidth="1"/>
    <col min="39" max="39" width="12.28515625" style="210" customWidth="1"/>
    <col min="40" max="40" width="10.28515625" style="210" customWidth="1"/>
    <col min="41" max="41" width="11.28515625" style="210" customWidth="1"/>
    <col min="42" max="42" width="11.85546875" style="210" customWidth="1"/>
    <col min="43" max="43" width="10.7109375" style="210" customWidth="1"/>
    <col min="44" max="44" width="10.140625" style="210" customWidth="1"/>
    <col min="45" max="45" width="10.85546875" style="210"/>
    <col min="46" max="46" width="10.42578125" style="210" customWidth="1"/>
    <col min="47" max="47" width="10.85546875" style="210"/>
    <col min="48" max="48" width="10.42578125" style="210" customWidth="1"/>
    <col min="49" max="49" width="10.85546875" style="210"/>
    <col min="50" max="50" width="10.42578125" style="210" customWidth="1"/>
    <col min="51" max="51" width="10" style="210" customWidth="1"/>
    <col min="52" max="52" width="10.42578125" style="210" customWidth="1"/>
    <col min="53" max="55" width="10.7109375" style="210" customWidth="1"/>
    <col min="56" max="56" width="2.140625" style="346" customWidth="1"/>
    <col min="57" max="57" width="10.85546875" style="346"/>
    <col min="58" max="58" width="10.28515625" style="346" bestFit="1" customWidth="1"/>
    <col min="59" max="59" width="14.85546875" style="346" customWidth="1"/>
    <col min="60" max="60" width="20.85546875" style="346" customWidth="1"/>
    <col min="61" max="61" width="10.28515625" style="346" bestFit="1" customWidth="1"/>
    <col min="62" max="62" width="15.42578125" style="346" customWidth="1"/>
    <col min="63" max="63" width="19" style="346" customWidth="1"/>
    <col min="64" max="64" width="14.28515625" style="346" bestFit="1" customWidth="1"/>
    <col min="65" max="65" width="15.5703125" style="346" customWidth="1"/>
    <col min="66" max="66" width="21.140625" style="346" customWidth="1"/>
    <col min="67" max="67" width="23.5703125" style="346" customWidth="1"/>
    <col min="68" max="16384" width="10.85546875" style="346"/>
  </cols>
  <sheetData>
    <row r="1" spans="2:68" s="343" customFormat="1" ht="43.5" customHeight="1" thickBot="1" x14ac:dyDescent="0.3">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row>
    <row r="2" spans="2:68" s="343" customFormat="1" ht="18.75" customHeight="1" x14ac:dyDescent="0.35">
      <c r="B2" s="210"/>
      <c r="C2" s="344"/>
      <c r="D2" s="344"/>
      <c r="E2" s="344"/>
      <c r="F2" s="211"/>
      <c r="G2" s="622" t="s">
        <v>63</v>
      </c>
      <c r="H2" s="623"/>
      <c r="I2" s="211"/>
      <c r="J2" s="622" t="s">
        <v>64</v>
      </c>
      <c r="K2" s="623"/>
      <c r="L2" s="211"/>
      <c r="M2" s="622" t="s">
        <v>16</v>
      </c>
      <c r="N2" s="624"/>
      <c r="O2" s="625"/>
      <c r="P2" s="625"/>
      <c r="Q2" s="625"/>
      <c r="R2" s="625"/>
      <c r="S2" s="625"/>
      <c r="T2" s="625"/>
      <c r="U2" s="625"/>
      <c r="V2" s="625"/>
      <c r="W2" s="625"/>
      <c r="X2" s="625"/>
      <c r="Y2" s="625"/>
      <c r="Z2" s="625"/>
      <c r="AA2" s="625"/>
      <c r="AB2" s="625"/>
      <c r="AC2" s="625"/>
      <c r="AD2" s="625"/>
      <c r="AE2" s="625"/>
      <c r="AF2" s="625"/>
      <c r="AG2" s="625"/>
      <c r="AH2" s="623"/>
      <c r="AI2" s="212"/>
      <c r="AJ2" s="622" t="s">
        <v>19</v>
      </c>
      <c r="AK2" s="625"/>
      <c r="AL2" s="625"/>
      <c r="AM2" s="625"/>
      <c r="AN2" s="625"/>
      <c r="AO2" s="625"/>
      <c r="AP2" s="625"/>
      <c r="AQ2" s="625"/>
      <c r="AR2" s="625"/>
      <c r="AS2" s="625"/>
      <c r="AT2" s="625"/>
      <c r="AU2" s="625"/>
      <c r="AV2" s="625"/>
      <c r="AW2" s="625"/>
      <c r="AX2" s="625"/>
      <c r="AY2" s="625"/>
      <c r="AZ2" s="625"/>
      <c r="BA2" s="625"/>
      <c r="BB2" s="625"/>
      <c r="BC2" s="623"/>
      <c r="BF2" s="1063" t="s">
        <v>199</v>
      </c>
      <c r="BG2" s="1064"/>
      <c r="BH2" s="1065"/>
      <c r="BI2" s="1063" t="s">
        <v>200</v>
      </c>
      <c r="BJ2" s="1064"/>
      <c r="BK2" s="1065"/>
    </row>
    <row r="3" spans="2:68" s="343" customFormat="1" ht="19.5" customHeight="1" thickBot="1" x14ac:dyDescent="0.35">
      <c r="B3" s="210"/>
      <c r="C3" s="344"/>
      <c r="D3" s="344"/>
      <c r="E3" s="344"/>
      <c r="F3" s="211"/>
      <c r="G3" s="626" t="s">
        <v>29</v>
      </c>
      <c r="H3" s="627"/>
      <c r="I3" s="211"/>
      <c r="J3" s="626" t="s">
        <v>29</v>
      </c>
      <c r="K3" s="627"/>
      <c r="L3" s="211"/>
      <c r="M3" s="628" t="s">
        <v>29</v>
      </c>
      <c r="N3" s="629"/>
      <c r="O3" s="629"/>
      <c r="P3" s="630"/>
      <c r="Q3" s="634" t="s">
        <v>35</v>
      </c>
      <c r="R3" s="635"/>
      <c r="S3" s="635"/>
      <c r="T3" s="635"/>
      <c r="U3" s="635"/>
      <c r="V3" s="635"/>
      <c r="W3" s="635"/>
      <c r="X3" s="635"/>
      <c r="Y3" s="635"/>
      <c r="Z3" s="635"/>
      <c r="AA3" s="635"/>
      <c r="AB3" s="635"/>
      <c r="AC3" s="635"/>
      <c r="AD3" s="635"/>
      <c r="AE3" s="635"/>
      <c r="AF3" s="635"/>
      <c r="AG3" s="635"/>
      <c r="AH3" s="345"/>
      <c r="AI3" s="213"/>
      <c r="AJ3" s="626" t="s">
        <v>29</v>
      </c>
      <c r="AK3" s="636"/>
      <c r="AL3" s="637" t="s">
        <v>35</v>
      </c>
      <c r="AM3" s="637"/>
      <c r="AN3" s="637"/>
      <c r="AO3" s="637"/>
      <c r="AP3" s="637"/>
      <c r="AQ3" s="637"/>
      <c r="AR3" s="637"/>
      <c r="AS3" s="637"/>
      <c r="AT3" s="637"/>
      <c r="AU3" s="637"/>
      <c r="AV3" s="637"/>
      <c r="AW3" s="637"/>
      <c r="AX3" s="637"/>
      <c r="AY3" s="637"/>
      <c r="AZ3" s="637"/>
      <c r="BA3" s="637"/>
      <c r="BB3" s="637"/>
      <c r="BC3" s="638"/>
      <c r="BF3" s="1066"/>
      <c r="BG3" s="1067"/>
      <c r="BH3" s="1068"/>
      <c r="BI3" s="1066"/>
      <c r="BJ3" s="1067"/>
      <c r="BK3" s="1068"/>
    </row>
    <row r="4" spans="2:68" ht="18.75" customHeight="1" x14ac:dyDescent="0.3">
      <c r="C4" s="344"/>
      <c r="D4" s="344"/>
      <c r="E4" s="344"/>
      <c r="F4" s="211"/>
      <c r="G4" s="626"/>
      <c r="H4" s="627"/>
      <c r="I4" s="211"/>
      <c r="J4" s="626"/>
      <c r="K4" s="627"/>
      <c r="L4" s="211"/>
      <c r="M4" s="631"/>
      <c r="N4" s="632"/>
      <c r="O4" s="632"/>
      <c r="P4" s="633"/>
      <c r="Q4" s="637" t="s">
        <v>33</v>
      </c>
      <c r="R4" s="637"/>
      <c r="S4" s="637" t="s">
        <v>34</v>
      </c>
      <c r="T4" s="639"/>
      <c r="U4" s="637" t="s">
        <v>70</v>
      </c>
      <c r="V4" s="637"/>
      <c r="W4" s="637" t="s">
        <v>71</v>
      </c>
      <c r="X4" s="637"/>
      <c r="Y4" s="637" t="s">
        <v>72</v>
      </c>
      <c r="Z4" s="637"/>
      <c r="AA4" s="637" t="s">
        <v>73</v>
      </c>
      <c r="AB4" s="637"/>
      <c r="AC4" s="637" t="s">
        <v>74</v>
      </c>
      <c r="AD4" s="637"/>
      <c r="AE4" s="637" t="s">
        <v>75</v>
      </c>
      <c r="AF4" s="637"/>
      <c r="AG4" s="637" t="s">
        <v>76</v>
      </c>
      <c r="AH4" s="638"/>
      <c r="AI4" s="213"/>
      <c r="AJ4" s="626"/>
      <c r="AK4" s="636"/>
      <c r="AL4" s="637" t="s">
        <v>33</v>
      </c>
      <c r="AM4" s="637"/>
      <c r="AN4" s="637" t="s">
        <v>34</v>
      </c>
      <c r="AO4" s="637"/>
      <c r="AP4" s="643" t="s">
        <v>70</v>
      </c>
      <c r="AQ4" s="637"/>
      <c r="AR4" s="637" t="s">
        <v>71</v>
      </c>
      <c r="AS4" s="637"/>
      <c r="AT4" s="637" t="s">
        <v>72</v>
      </c>
      <c r="AU4" s="637"/>
      <c r="AV4" s="637" t="s">
        <v>73</v>
      </c>
      <c r="AW4" s="637"/>
      <c r="AX4" s="637" t="s">
        <v>74</v>
      </c>
      <c r="AY4" s="637"/>
      <c r="AZ4" s="637" t="s">
        <v>75</v>
      </c>
      <c r="BA4" s="637"/>
      <c r="BB4" s="637" t="s">
        <v>76</v>
      </c>
      <c r="BC4" s="638"/>
      <c r="BE4" s="210"/>
      <c r="BF4" s="1069" t="s">
        <v>192</v>
      </c>
      <c r="BG4" s="1070"/>
      <c r="BH4" s="1071"/>
      <c r="BI4" s="719" t="s">
        <v>191</v>
      </c>
      <c r="BJ4" s="714"/>
      <c r="BK4" s="715"/>
      <c r="BL4" s="713" t="s">
        <v>188</v>
      </c>
      <c r="BM4" s="714"/>
      <c r="BN4" s="715"/>
      <c r="BO4" s="732" t="s">
        <v>189</v>
      </c>
      <c r="BP4" s="210"/>
    </row>
    <row r="5" spans="2:68" ht="35.25" customHeight="1" thickBot="1" x14ac:dyDescent="0.3">
      <c r="B5" s="214"/>
      <c r="C5" s="344"/>
      <c r="D5" s="344"/>
      <c r="E5" s="344"/>
      <c r="F5" s="211"/>
      <c r="G5" s="215" t="s">
        <v>38</v>
      </c>
      <c r="H5" s="216" t="s">
        <v>17</v>
      </c>
      <c r="I5" s="211"/>
      <c r="J5" s="215" t="s">
        <v>38</v>
      </c>
      <c r="K5" s="216" t="s">
        <v>17</v>
      </c>
      <c r="L5" s="211"/>
      <c r="M5" s="652" t="s">
        <v>38</v>
      </c>
      <c r="N5" s="653"/>
      <c r="O5" s="654" t="s">
        <v>151</v>
      </c>
      <c r="P5" s="653"/>
      <c r="Q5" s="217" t="s">
        <v>38</v>
      </c>
      <c r="R5" s="217" t="s">
        <v>17</v>
      </c>
      <c r="S5" s="217" t="s">
        <v>38</v>
      </c>
      <c r="T5" s="217" t="s">
        <v>17</v>
      </c>
      <c r="U5" s="217" t="s">
        <v>38</v>
      </c>
      <c r="V5" s="217" t="s">
        <v>17</v>
      </c>
      <c r="W5" s="217" t="s">
        <v>38</v>
      </c>
      <c r="X5" s="217" t="s">
        <v>17</v>
      </c>
      <c r="Y5" s="217" t="s">
        <v>38</v>
      </c>
      <c r="Z5" s="217" t="s">
        <v>17</v>
      </c>
      <c r="AA5" s="217" t="s">
        <v>38</v>
      </c>
      <c r="AB5" s="217" t="s">
        <v>17</v>
      </c>
      <c r="AC5" s="217" t="s">
        <v>38</v>
      </c>
      <c r="AD5" s="217" t="s">
        <v>17</v>
      </c>
      <c r="AE5" s="217" t="s">
        <v>38</v>
      </c>
      <c r="AF5" s="217" t="s">
        <v>17</v>
      </c>
      <c r="AG5" s="217" t="s">
        <v>38</v>
      </c>
      <c r="AH5" s="216" t="s">
        <v>17</v>
      </c>
      <c r="AI5" s="211"/>
      <c r="AJ5" s="215" t="s">
        <v>38</v>
      </c>
      <c r="AK5" s="217" t="s">
        <v>17</v>
      </c>
      <c r="AL5" s="217" t="s">
        <v>38</v>
      </c>
      <c r="AM5" s="217" t="s">
        <v>17</v>
      </c>
      <c r="AN5" s="217" t="s">
        <v>38</v>
      </c>
      <c r="AO5" s="347" t="s">
        <v>17</v>
      </c>
      <c r="AP5" s="217" t="s">
        <v>38</v>
      </c>
      <c r="AQ5" s="217" t="s">
        <v>17</v>
      </c>
      <c r="AR5" s="217" t="s">
        <v>38</v>
      </c>
      <c r="AS5" s="217" t="s">
        <v>17</v>
      </c>
      <c r="AT5" s="217" t="s">
        <v>38</v>
      </c>
      <c r="AU5" s="217" t="s">
        <v>17</v>
      </c>
      <c r="AV5" s="217" t="s">
        <v>38</v>
      </c>
      <c r="AW5" s="217" t="s">
        <v>17</v>
      </c>
      <c r="AX5" s="217" t="s">
        <v>38</v>
      </c>
      <c r="AY5" s="217" t="s">
        <v>17</v>
      </c>
      <c r="AZ5" s="217" t="s">
        <v>38</v>
      </c>
      <c r="BA5" s="217" t="s">
        <v>17</v>
      </c>
      <c r="BB5" s="217" t="s">
        <v>38</v>
      </c>
      <c r="BC5" s="216" t="s">
        <v>17</v>
      </c>
      <c r="BE5" s="210"/>
      <c r="BF5" s="1072"/>
      <c r="BG5" s="1073"/>
      <c r="BH5" s="1074"/>
      <c r="BI5" s="720"/>
      <c r="BJ5" s="717"/>
      <c r="BK5" s="718"/>
      <c r="BL5" s="738"/>
      <c r="BM5" s="739"/>
      <c r="BN5" s="740"/>
      <c r="BO5" s="733"/>
      <c r="BP5" s="210"/>
    </row>
    <row r="6" spans="2:68" ht="35.25" customHeight="1" thickBot="1" x14ac:dyDescent="0.3">
      <c r="B6" s="657" t="s">
        <v>136</v>
      </c>
      <c r="C6" s="658"/>
      <c r="D6" s="658"/>
      <c r="E6" s="659"/>
      <c r="F6" s="211"/>
      <c r="G6" s="224">
        <v>35151</v>
      </c>
      <c r="H6" s="348" t="s">
        <v>65</v>
      </c>
      <c r="I6" s="211"/>
      <c r="J6" s="224">
        <v>35152</v>
      </c>
      <c r="K6" s="348" t="s">
        <v>66</v>
      </c>
      <c r="L6" s="211"/>
      <c r="M6" s="660">
        <v>35220</v>
      </c>
      <c r="N6" s="661"/>
      <c r="O6" s="640" t="s">
        <v>20</v>
      </c>
      <c r="P6" s="661"/>
      <c r="Q6" s="349">
        <v>35222</v>
      </c>
      <c r="R6" s="349" t="s">
        <v>134</v>
      </c>
      <c r="S6" s="349">
        <v>35224</v>
      </c>
      <c r="T6" s="349" t="s">
        <v>27</v>
      </c>
      <c r="U6" s="640"/>
      <c r="V6" s="641"/>
      <c r="W6" s="641"/>
      <c r="X6" s="641"/>
      <c r="Y6" s="641"/>
      <c r="Z6" s="641"/>
      <c r="AA6" s="641"/>
      <c r="AB6" s="641"/>
      <c r="AC6" s="641"/>
      <c r="AD6" s="641"/>
      <c r="AE6" s="641"/>
      <c r="AF6" s="641"/>
      <c r="AG6" s="641"/>
      <c r="AH6" s="642"/>
      <c r="AI6" s="211"/>
      <c r="AJ6" s="224">
        <v>35221</v>
      </c>
      <c r="AK6" s="349" t="s">
        <v>21</v>
      </c>
      <c r="AL6" s="349">
        <v>35223</v>
      </c>
      <c r="AM6" s="349" t="s">
        <v>135</v>
      </c>
      <c r="AN6" s="349">
        <v>35225</v>
      </c>
      <c r="AO6" s="349" t="s">
        <v>30</v>
      </c>
      <c r="AP6" s="640"/>
      <c r="AQ6" s="641"/>
      <c r="AR6" s="641"/>
      <c r="AS6" s="641"/>
      <c r="AT6" s="641"/>
      <c r="AU6" s="641"/>
      <c r="AV6" s="641"/>
      <c r="AW6" s="641"/>
      <c r="AX6" s="641"/>
      <c r="AY6" s="641"/>
      <c r="AZ6" s="641"/>
      <c r="BA6" s="641"/>
      <c r="BB6" s="641"/>
      <c r="BC6" s="642"/>
      <c r="BE6" s="210"/>
      <c r="BF6" s="1075" t="s">
        <v>184</v>
      </c>
      <c r="BG6" s="1076"/>
      <c r="BH6" s="1077"/>
      <c r="BI6" s="721" t="s">
        <v>198</v>
      </c>
      <c r="BJ6" s="721"/>
      <c r="BK6" s="722"/>
      <c r="BL6" s="716"/>
      <c r="BM6" s="717"/>
      <c r="BN6" s="718"/>
      <c r="BO6" s="733"/>
      <c r="BP6" s="210"/>
    </row>
    <row r="7" spans="2:68" ht="46.5" customHeight="1" thickTop="1" thickBot="1" x14ac:dyDescent="0.3">
      <c r="B7" s="662" t="s">
        <v>137</v>
      </c>
      <c r="C7" s="663"/>
      <c r="D7" s="663"/>
      <c r="E7" s="664"/>
      <c r="F7" s="350"/>
      <c r="G7" s="232">
        <v>35151</v>
      </c>
      <c r="H7" s="244" t="s">
        <v>65</v>
      </c>
      <c r="I7" s="211"/>
      <c r="J7" s="232">
        <v>35152</v>
      </c>
      <c r="K7" s="244" t="s">
        <v>66</v>
      </c>
      <c r="L7" s="211"/>
      <c r="M7" s="351">
        <v>35421</v>
      </c>
      <c r="N7" s="352">
        <v>35422</v>
      </c>
      <c r="O7" s="240" t="s">
        <v>149</v>
      </c>
      <c r="P7" s="353" t="s">
        <v>150</v>
      </c>
      <c r="Q7" s="352">
        <v>80542</v>
      </c>
      <c r="R7" s="240" t="s">
        <v>132</v>
      </c>
      <c r="S7" s="666"/>
      <c r="T7" s="667"/>
      <c r="U7" s="240">
        <v>35543</v>
      </c>
      <c r="V7" s="240" t="s">
        <v>77</v>
      </c>
      <c r="W7" s="240">
        <v>35544</v>
      </c>
      <c r="X7" s="240" t="s">
        <v>78</v>
      </c>
      <c r="Y7" s="240">
        <v>35545</v>
      </c>
      <c r="Z7" s="240" t="s">
        <v>79</v>
      </c>
      <c r="AA7" s="240">
        <v>35546</v>
      </c>
      <c r="AB7" s="240" t="s">
        <v>80</v>
      </c>
      <c r="AC7" s="240">
        <v>35547</v>
      </c>
      <c r="AD7" s="240" t="s">
        <v>81</v>
      </c>
      <c r="AE7" s="240">
        <v>35548</v>
      </c>
      <c r="AF7" s="240" t="s">
        <v>82</v>
      </c>
      <c r="AG7" s="240">
        <v>35549</v>
      </c>
      <c r="AH7" s="241" t="s">
        <v>83</v>
      </c>
      <c r="AI7" s="211"/>
      <c r="AJ7" s="354">
        <v>35425</v>
      </c>
      <c r="AK7" s="240" t="s">
        <v>164</v>
      </c>
      <c r="AL7" s="355">
        <v>80552</v>
      </c>
      <c r="AM7" s="240" t="s">
        <v>133</v>
      </c>
      <c r="AN7" s="666"/>
      <c r="AO7" s="667"/>
      <c r="AP7" s="356">
        <v>35553</v>
      </c>
      <c r="AQ7" s="243" t="s">
        <v>84</v>
      </c>
      <c r="AR7" s="243">
        <v>35554</v>
      </c>
      <c r="AS7" s="243" t="s">
        <v>85</v>
      </c>
      <c r="AT7" s="243">
        <v>35555</v>
      </c>
      <c r="AU7" s="243" t="s">
        <v>86</v>
      </c>
      <c r="AV7" s="243">
        <v>35556</v>
      </c>
      <c r="AW7" s="243" t="s">
        <v>87</v>
      </c>
      <c r="AX7" s="243">
        <v>35557</v>
      </c>
      <c r="AY7" s="243" t="s">
        <v>88</v>
      </c>
      <c r="AZ7" s="243">
        <v>35558</v>
      </c>
      <c r="BA7" s="243" t="s">
        <v>89</v>
      </c>
      <c r="BB7" s="243">
        <v>35559</v>
      </c>
      <c r="BC7" s="244" t="s">
        <v>90</v>
      </c>
      <c r="BE7" s="214"/>
      <c r="BF7" s="1078" t="s">
        <v>40</v>
      </c>
      <c r="BG7" s="1079" t="s">
        <v>41</v>
      </c>
      <c r="BH7" s="1080" t="s">
        <v>42</v>
      </c>
      <c r="BI7" s="360" t="s">
        <v>40</v>
      </c>
      <c r="BJ7" s="358" t="s">
        <v>41</v>
      </c>
      <c r="BK7" s="359" t="s">
        <v>42</v>
      </c>
      <c r="BL7" s="357" t="s">
        <v>40</v>
      </c>
      <c r="BM7" s="358" t="s">
        <v>41</v>
      </c>
      <c r="BN7" s="359" t="s">
        <v>42</v>
      </c>
      <c r="BO7" s="734"/>
      <c r="BP7" s="214"/>
    </row>
    <row r="8" spans="2:68" ht="15.75" customHeight="1" x14ac:dyDescent="0.25">
      <c r="B8" s="668" t="s">
        <v>170</v>
      </c>
      <c r="C8" s="671" t="s">
        <v>171</v>
      </c>
      <c r="D8" s="361"/>
      <c r="E8" s="362" t="s">
        <v>13</v>
      </c>
      <c r="F8" s="208"/>
      <c r="G8" s="674" t="s">
        <v>67</v>
      </c>
      <c r="H8" s="675"/>
      <c r="I8" s="208"/>
      <c r="J8" s="674" t="s">
        <v>67</v>
      </c>
      <c r="K8" s="675"/>
      <c r="L8" s="208"/>
      <c r="M8" s="655"/>
      <c r="N8" s="656"/>
      <c r="O8" s="680"/>
      <c r="P8" s="656"/>
      <c r="Q8" s="32"/>
      <c r="R8" s="8"/>
      <c r="S8" s="32"/>
      <c r="T8" s="4"/>
      <c r="U8" s="681" t="s">
        <v>91</v>
      </c>
      <c r="V8" s="682"/>
      <c r="W8" s="682"/>
      <c r="X8" s="682"/>
      <c r="Y8" s="682"/>
      <c r="Z8" s="682"/>
      <c r="AA8" s="682"/>
      <c r="AB8" s="682"/>
      <c r="AC8" s="682"/>
      <c r="AD8" s="682"/>
      <c r="AE8" s="682"/>
      <c r="AF8" s="682"/>
      <c r="AG8" s="682"/>
      <c r="AH8" s="675"/>
      <c r="AI8" s="260"/>
      <c r="AJ8" s="40"/>
      <c r="AK8" s="3"/>
      <c r="AL8" s="32"/>
      <c r="AM8" s="8"/>
      <c r="AN8" s="32"/>
      <c r="AO8" s="4"/>
      <c r="AP8" s="681" t="s">
        <v>91</v>
      </c>
      <c r="AQ8" s="682"/>
      <c r="AR8" s="682"/>
      <c r="AS8" s="682"/>
      <c r="AT8" s="682"/>
      <c r="AU8" s="682"/>
      <c r="AV8" s="682"/>
      <c r="AW8" s="682"/>
      <c r="AX8" s="682"/>
      <c r="AY8" s="682"/>
      <c r="AZ8" s="682"/>
      <c r="BA8" s="682"/>
      <c r="BB8" s="682"/>
      <c r="BC8" s="675"/>
      <c r="BE8" s="363" t="s">
        <v>13</v>
      </c>
      <c r="BF8" s="1051">
        <f>'VT 2015'!BT8</f>
        <v>0</v>
      </c>
      <c r="BG8" s="1060">
        <f>(BF8+BF9+BF10+BF11)</f>
        <v>0</v>
      </c>
      <c r="BH8" s="1053">
        <f>BG8+BG12+BG16+BG20+BG24+BG28+BG32+BG36</f>
        <v>0</v>
      </c>
      <c r="BI8" s="364">
        <f>'VT 2019'!BT8-BF8</f>
        <v>0</v>
      </c>
      <c r="BJ8" s="726">
        <f>(BI8+BI9+BI10+BI11)</f>
        <v>0</v>
      </c>
      <c r="BK8" s="729">
        <f>BJ8+BJ12+BJ16+BJ20+BJ24+BJ28+BJ32+BJ36</f>
        <v>0</v>
      </c>
      <c r="BL8" s="364">
        <f>'VT 2019'!BW8</f>
        <v>0</v>
      </c>
      <c r="BM8" s="710">
        <f>BL8+BL9+BL10+BL11</f>
        <v>0</v>
      </c>
      <c r="BN8" s="723">
        <f>BM8+BM12+BM16+BM20+BM24+BM28+BM32+BM36</f>
        <v>0</v>
      </c>
      <c r="BO8" s="735">
        <f>BN8-BK8-BH8</f>
        <v>0</v>
      </c>
      <c r="BP8" s="363" t="s">
        <v>13</v>
      </c>
    </row>
    <row r="9" spans="2:68" ht="18.75" customHeight="1" x14ac:dyDescent="0.25">
      <c r="B9" s="669"/>
      <c r="C9" s="672"/>
      <c r="D9" s="365"/>
      <c r="E9" s="259" t="s">
        <v>0</v>
      </c>
      <c r="F9" s="208"/>
      <c r="G9" s="676"/>
      <c r="H9" s="677"/>
      <c r="I9" s="208"/>
      <c r="J9" s="676"/>
      <c r="K9" s="677"/>
      <c r="L9" s="208"/>
      <c r="M9" s="648"/>
      <c r="N9" s="649"/>
      <c r="O9" s="665"/>
      <c r="P9" s="649"/>
      <c r="Q9" s="598"/>
      <c r="R9" s="5"/>
      <c r="S9" s="598"/>
      <c r="T9" s="74"/>
      <c r="U9" s="683"/>
      <c r="V9" s="684"/>
      <c r="W9" s="684"/>
      <c r="X9" s="684"/>
      <c r="Y9" s="684"/>
      <c r="Z9" s="684"/>
      <c r="AA9" s="684"/>
      <c r="AB9" s="684"/>
      <c r="AC9" s="684"/>
      <c r="AD9" s="684"/>
      <c r="AE9" s="684"/>
      <c r="AF9" s="684"/>
      <c r="AG9" s="684"/>
      <c r="AH9" s="677"/>
      <c r="AI9" s="272"/>
      <c r="AJ9" s="33"/>
      <c r="AK9" s="5"/>
      <c r="AL9" s="24"/>
      <c r="AM9" s="5"/>
      <c r="AN9" s="24"/>
      <c r="AO9" s="74"/>
      <c r="AP9" s="683"/>
      <c r="AQ9" s="684"/>
      <c r="AR9" s="684"/>
      <c r="AS9" s="684"/>
      <c r="AT9" s="684"/>
      <c r="AU9" s="684"/>
      <c r="AV9" s="684"/>
      <c r="AW9" s="684"/>
      <c r="AX9" s="684"/>
      <c r="AY9" s="684"/>
      <c r="AZ9" s="684"/>
      <c r="BA9" s="684"/>
      <c r="BB9" s="684"/>
      <c r="BC9" s="677"/>
      <c r="BE9" s="366" t="s">
        <v>0</v>
      </c>
      <c r="BF9" s="1051">
        <f>'VT 2015'!BT9</f>
        <v>0</v>
      </c>
      <c r="BG9" s="1061"/>
      <c r="BH9" s="1055"/>
      <c r="BI9" s="364">
        <f>'VT 2019'!BT9-BF9</f>
        <v>0</v>
      </c>
      <c r="BJ9" s="727"/>
      <c r="BK9" s="730"/>
      <c r="BL9" s="364">
        <f>'VT 2019'!BW9</f>
        <v>0</v>
      </c>
      <c r="BM9" s="711"/>
      <c r="BN9" s="724"/>
      <c r="BO9" s="736"/>
      <c r="BP9" s="366" t="s">
        <v>0</v>
      </c>
    </row>
    <row r="10" spans="2:68" ht="18.75" customHeight="1" x14ac:dyDescent="0.25">
      <c r="B10" s="669"/>
      <c r="C10" s="672"/>
      <c r="D10" s="365"/>
      <c r="E10" s="259" t="s">
        <v>1</v>
      </c>
      <c r="F10" s="208"/>
      <c r="G10" s="676"/>
      <c r="H10" s="677"/>
      <c r="I10" s="208"/>
      <c r="J10" s="676"/>
      <c r="K10" s="677"/>
      <c r="L10" s="208"/>
      <c r="M10" s="648"/>
      <c r="N10" s="649"/>
      <c r="O10" s="665"/>
      <c r="P10" s="649"/>
      <c r="Q10" s="598"/>
      <c r="R10" s="5"/>
      <c r="S10" s="598"/>
      <c r="T10" s="74"/>
      <c r="U10" s="683"/>
      <c r="V10" s="684"/>
      <c r="W10" s="684"/>
      <c r="X10" s="684"/>
      <c r="Y10" s="684"/>
      <c r="Z10" s="684"/>
      <c r="AA10" s="684"/>
      <c r="AB10" s="684"/>
      <c r="AC10" s="684"/>
      <c r="AD10" s="684"/>
      <c r="AE10" s="684"/>
      <c r="AF10" s="684"/>
      <c r="AG10" s="684"/>
      <c r="AH10" s="677"/>
      <c r="AI10" s="272"/>
      <c r="AJ10" s="33"/>
      <c r="AK10" s="5"/>
      <c r="AL10" s="24"/>
      <c r="AM10" s="5"/>
      <c r="AN10" s="24"/>
      <c r="AO10" s="74"/>
      <c r="AP10" s="683"/>
      <c r="AQ10" s="684"/>
      <c r="AR10" s="684"/>
      <c r="AS10" s="684"/>
      <c r="AT10" s="684"/>
      <c r="AU10" s="684"/>
      <c r="AV10" s="684"/>
      <c r="AW10" s="684"/>
      <c r="AX10" s="684"/>
      <c r="AY10" s="684"/>
      <c r="AZ10" s="684"/>
      <c r="BA10" s="684"/>
      <c r="BB10" s="684"/>
      <c r="BC10" s="677"/>
      <c r="BE10" s="366" t="s">
        <v>1</v>
      </c>
      <c r="BF10" s="1051">
        <f>'VT 2015'!BT10</f>
        <v>0</v>
      </c>
      <c r="BG10" s="1061"/>
      <c r="BH10" s="1055"/>
      <c r="BI10" s="364">
        <f>'VT 2019'!BT10-BF10</f>
        <v>0</v>
      </c>
      <c r="BJ10" s="727"/>
      <c r="BK10" s="730"/>
      <c r="BL10" s="364">
        <f>'VT 2019'!BW10</f>
        <v>0</v>
      </c>
      <c r="BM10" s="711"/>
      <c r="BN10" s="724"/>
      <c r="BO10" s="736"/>
      <c r="BP10" s="366" t="s">
        <v>1</v>
      </c>
    </row>
    <row r="11" spans="2:68" ht="15.75" customHeight="1" thickBot="1" x14ac:dyDescent="0.3">
      <c r="B11" s="669"/>
      <c r="C11" s="672"/>
      <c r="D11" s="367"/>
      <c r="E11" s="368" t="s">
        <v>2</v>
      </c>
      <c r="F11" s="208"/>
      <c r="G11" s="676"/>
      <c r="H11" s="677"/>
      <c r="I11" s="208"/>
      <c r="J11" s="676"/>
      <c r="K11" s="677"/>
      <c r="L11" s="208"/>
      <c r="M11" s="688"/>
      <c r="N11" s="651"/>
      <c r="O11" s="650"/>
      <c r="P11" s="651"/>
      <c r="Q11" s="35"/>
      <c r="R11" s="6"/>
      <c r="S11" s="35"/>
      <c r="T11" s="7"/>
      <c r="U11" s="683"/>
      <c r="V11" s="684"/>
      <c r="W11" s="684"/>
      <c r="X11" s="684"/>
      <c r="Y11" s="684"/>
      <c r="Z11" s="684"/>
      <c r="AA11" s="684"/>
      <c r="AB11" s="684"/>
      <c r="AC11" s="684"/>
      <c r="AD11" s="684"/>
      <c r="AE11" s="684"/>
      <c r="AF11" s="684"/>
      <c r="AG11" s="684"/>
      <c r="AH11" s="677"/>
      <c r="AI11" s="260"/>
      <c r="AJ11" s="34"/>
      <c r="AK11" s="6"/>
      <c r="AL11" s="35"/>
      <c r="AM11" s="6"/>
      <c r="AN11" s="35"/>
      <c r="AO11" s="7"/>
      <c r="AP11" s="683"/>
      <c r="AQ11" s="684"/>
      <c r="AR11" s="684"/>
      <c r="AS11" s="684"/>
      <c r="AT11" s="684"/>
      <c r="AU11" s="684"/>
      <c r="AV11" s="684"/>
      <c r="AW11" s="684"/>
      <c r="AX11" s="684"/>
      <c r="AY11" s="684"/>
      <c r="AZ11" s="684"/>
      <c r="BA11" s="684"/>
      <c r="BB11" s="684"/>
      <c r="BC11" s="677"/>
      <c r="BE11" s="369" t="s">
        <v>2</v>
      </c>
      <c r="BF11" s="1056">
        <f>'VT 2015'!BT11</f>
        <v>0</v>
      </c>
      <c r="BG11" s="1062"/>
      <c r="BH11" s="1055"/>
      <c r="BI11" s="370">
        <f>'VT 2019'!BT11-BF11</f>
        <v>0</v>
      </c>
      <c r="BJ11" s="728"/>
      <c r="BK11" s="730"/>
      <c r="BL11" s="370">
        <f>'VT 2019'!BW11</f>
        <v>0</v>
      </c>
      <c r="BM11" s="712"/>
      <c r="BN11" s="724"/>
      <c r="BO11" s="736"/>
      <c r="BP11" s="369" t="s">
        <v>2</v>
      </c>
    </row>
    <row r="12" spans="2:68" ht="15.75" x14ac:dyDescent="0.25">
      <c r="B12" s="669"/>
      <c r="C12" s="672"/>
      <c r="D12" s="361"/>
      <c r="E12" s="362" t="s">
        <v>3</v>
      </c>
      <c r="F12" s="208"/>
      <c r="G12" s="676"/>
      <c r="H12" s="677"/>
      <c r="I12" s="208"/>
      <c r="J12" s="676"/>
      <c r="K12" s="677"/>
      <c r="L12" s="208"/>
      <c r="M12" s="655"/>
      <c r="N12" s="656"/>
      <c r="O12" s="680"/>
      <c r="P12" s="656"/>
      <c r="Q12" s="32"/>
      <c r="R12" s="8"/>
      <c r="S12" s="32"/>
      <c r="T12" s="4"/>
      <c r="U12" s="683"/>
      <c r="V12" s="684"/>
      <c r="W12" s="684"/>
      <c r="X12" s="684"/>
      <c r="Y12" s="684"/>
      <c r="Z12" s="684"/>
      <c r="AA12" s="684"/>
      <c r="AB12" s="684"/>
      <c r="AC12" s="684"/>
      <c r="AD12" s="684"/>
      <c r="AE12" s="684"/>
      <c r="AF12" s="684"/>
      <c r="AG12" s="684"/>
      <c r="AH12" s="677"/>
      <c r="AI12" s="260"/>
      <c r="AJ12" s="40"/>
      <c r="AK12" s="3"/>
      <c r="AL12" s="32"/>
      <c r="AM12" s="8"/>
      <c r="AN12" s="32"/>
      <c r="AO12" s="4"/>
      <c r="AP12" s="683"/>
      <c r="AQ12" s="684"/>
      <c r="AR12" s="684"/>
      <c r="AS12" s="684"/>
      <c r="AT12" s="684"/>
      <c r="AU12" s="684"/>
      <c r="AV12" s="684"/>
      <c r="AW12" s="684"/>
      <c r="AX12" s="684"/>
      <c r="AY12" s="684"/>
      <c r="AZ12" s="684"/>
      <c r="BA12" s="684"/>
      <c r="BB12" s="684"/>
      <c r="BC12" s="677"/>
      <c r="BE12" s="363" t="s">
        <v>3</v>
      </c>
      <c r="BF12" s="1051">
        <f>'VT 2015'!BT12</f>
        <v>0</v>
      </c>
      <c r="BG12" s="1060">
        <f>(BF12+BF13+BF14+BF15)</f>
        <v>0</v>
      </c>
      <c r="BH12" s="1055"/>
      <c r="BI12" s="364">
        <f>'VT 2019'!BT12-BF12</f>
        <v>0</v>
      </c>
      <c r="BJ12" s="726">
        <f>(BI12+BI13+BI14+BI15)</f>
        <v>0</v>
      </c>
      <c r="BK12" s="730"/>
      <c r="BL12" s="364">
        <f>'VT 2019'!BW12</f>
        <v>0</v>
      </c>
      <c r="BM12" s="710">
        <f>BL12+BL13+BL14+BL15</f>
        <v>0</v>
      </c>
      <c r="BN12" s="724"/>
      <c r="BO12" s="736"/>
      <c r="BP12" s="363" t="s">
        <v>3</v>
      </c>
    </row>
    <row r="13" spans="2:68" ht="18.75" customHeight="1" x14ac:dyDescent="0.25">
      <c r="B13" s="669"/>
      <c r="C13" s="672"/>
      <c r="D13" s="365"/>
      <c r="E13" s="259" t="s">
        <v>4</v>
      </c>
      <c r="F13" s="208"/>
      <c r="G13" s="676"/>
      <c r="H13" s="677"/>
      <c r="I13" s="208"/>
      <c r="J13" s="676"/>
      <c r="K13" s="677"/>
      <c r="L13" s="208"/>
      <c r="M13" s="648"/>
      <c r="N13" s="649"/>
      <c r="O13" s="665"/>
      <c r="P13" s="649"/>
      <c r="Q13" s="598"/>
      <c r="R13" s="5"/>
      <c r="S13" s="598"/>
      <c r="T13" s="74"/>
      <c r="U13" s="683"/>
      <c r="V13" s="684"/>
      <c r="W13" s="684"/>
      <c r="X13" s="684"/>
      <c r="Y13" s="684"/>
      <c r="Z13" s="684"/>
      <c r="AA13" s="684"/>
      <c r="AB13" s="684"/>
      <c r="AC13" s="684"/>
      <c r="AD13" s="684"/>
      <c r="AE13" s="684"/>
      <c r="AF13" s="684"/>
      <c r="AG13" s="684"/>
      <c r="AH13" s="677"/>
      <c r="AI13" s="272"/>
      <c r="AJ13" s="33"/>
      <c r="AK13" s="5"/>
      <c r="AL13" s="24"/>
      <c r="AM13" s="5"/>
      <c r="AN13" s="24"/>
      <c r="AO13" s="74"/>
      <c r="AP13" s="683"/>
      <c r="AQ13" s="684"/>
      <c r="AR13" s="684"/>
      <c r="AS13" s="684"/>
      <c r="AT13" s="684"/>
      <c r="AU13" s="684"/>
      <c r="AV13" s="684"/>
      <c r="AW13" s="684"/>
      <c r="AX13" s="684"/>
      <c r="AY13" s="684"/>
      <c r="AZ13" s="684"/>
      <c r="BA13" s="684"/>
      <c r="BB13" s="684"/>
      <c r="BC13" s="677"/>
      <c r="BE13" s="366" t="s">
        <v>4</v>
      </c>
      <c r="BF13" s="1051">
        <f>'VT 2015'!BT13</f>
        <v>0</v>
      </c>
      <c r="BG13" s="1061"/>
      <c r="BH13" s="1055"/>
      <c r="BI13" s="364">
        <f>'VT 2019'!BT13-BF13</f>
        <v>0</v>
      </c>
      <c r="BJ13" s="727"/>
      <c r="BK13" s="730"/>
      <c r="BL13" s="364">
        <f>'VT 2019'!BW13</f>
        <v>0</v>
      </c>
      <c r="BM13" s="711"/>
      <c r="BN13" s="724"/>
      <c r="BO13" s="736"/>
      <c r="BP13" s="366" t="s">
        <v>4</v>
      </c>
    </row>
    <row r="14" spans="2:68" ht="16.5" customHeight="1" x14ac:dyDescent="0.25">
      <c r="B14" s="669"/>
      <c r="C14" s="672"/>
      <c r="D14" s="365"/>
      <c r="E14" s="259" t="s">
        <v>5</v>
      </c>
      <c r="F14" s="208"/>
      <c r="G14" s="676"/>
      <c r="H14" s="677"/>
      <c r="I14" s="208"/>
      <c r="J14" s="676"/>
      <c r="K14" s="677"/>
      <c r="L14" s="208"/>
      <c r="M14" s="648"/>
      <c r="N14" s="649"/>
      <c r="O14" s="665"/>
      <c r="P14" s="649"/>
      <c r="Q14" s="598"/>
      <c r="R14" s="5"/>
      <c r="S14" s="598"/>
      <c r="T14" s="74"/>
      <c r="U14" s="683"/>
      <c r="V14" s="684"/>
      <c r="W14" s="684"/>
      <c r="X14" s="684"/>
      <c r="Y14" s="684"/>
      <c r="Z14" s="684"/>
      <c r="AA14" s="684"/>
      <c r="AB14" s="684"/>
      <c r="AC14" s="684"/>
      <c r="AD14" s="684"/>
      <c r="AE14" s="684"/>
      <c r="AF14" s="684"/>
      <c r="AG14" s="684"/>
      <c r="AH14" s="677"/>
      <c r="AI14" s="272"/>
      <c r="AJ14" s="33"/>
      <c r="AK14" s="5"/>
      <c r="AL14" s="24"/>
      <c r="AM14" s="5"/>
      <c r="AN14" s="24"/>
      <c r="AO14" s="74"/>
      <c r="AP14" s="683"/>
      <c r="AQ14" s="684"/>
      <c r="AR14" s="684"/>
      <c r="AS14" s="684"/>
      <c r="AT14" s="684"/>
      <c r="AU14" s="684"/>
      <c r="AV14" s="684"/>
      <c r="AW14" s="684"/>
      <c r="AX14" s="684"/>
      <c r="AY14" s="684"/>
      <c r="AZ14" s="684"/>
      <c r="BA14" s="684"/>
      <c r="BB14" s="684"/>
      <c r="BC14" s="677"/>
      <c r="BE14" s="366" t="s">
        <v>5</v>
      </c>
      <c r="BF14" s="1051">
        <f>'VT 2015'!BT14</f>
        <v>0</v>
      </c>
      <c r="BG14" s="1061"/>
      <c r="BH14" s="1055"/>
      <c r="BI14" s="364">
        <f>'VT 2019'!BT14-BF14</f>
        <v>0</v>
      </c>
      <c r="BJ14" s="727"/>
      <c r="BK14" s="730"/>
      <c r="BL14" s="364">
        <f>'VT 2019'!BW14</f>
        <v>0</v>
      </c>
      <c r="BM14" s="711"/>
      <c r="BN14" s="724"/>
      <c r="BO14" s="736"/>
      <c r="BP14" s="366" t="s">
        <v>5</v>
      </c>
    </row>
    <row r="15" spans="2:68" ht="15.75" customHeight="1" thickBot="1" x14ac:dyDescent="0.3">
      <c r="B15" s="669"/>
      <c r="C15" s="672"/>
      <c r="D15" s="367"/>
      <c r="E15" s="368" t="s">
        <v>6</v>
      </c>
      <c r="F15" s="208"/>
      <c r="G15" s="676"/>
      <c r="H15" s="677"/>
      <c r="I15" s="208"/>
      <c r="J15" s="676"/>
      <c r="K15" s="677"/>
      <c r="L15" s="208"/>
      <c r="M15" s="688"/>
      <c r="N15" s="651"/>
      <c r="O15" s="650"/>
      <c r="P15" s="651"/>
      <c r="Q15" s="35"/>
      <c r="R15" s="6"/>
      <c r="S15" s="35"/>
      <c r="T15" s="7"/>
      <c r="U15" s="683"/>
      <c r="V15" s="684"/>
      <c r="W15" s="684"/>
      <c r="X15" s="684"/>
      <c r="Y15" s="684"/>
      <c r="Z15" s="684"/>
      <c r="AA15" s="684"/>
      <c r="AB15" s="684"/>
      <c r="AC15" s="684"/>
      <c r="AD15" s="684"/>
      <c r="AE15" s="684"/>
      <c r="AF15" s="684"/>
      <c r="AG15" s="684"/>
      <c r="AH15" s="677"/>
      <c r="AI15" s="260"/>
      <c r="AJ15" s="34"/>
      <c r="AK15" s="6"/>
      <c r="AL15" s="35"/>
      <c r="AM15" s="6"/>
      <c r="AN15" s="35"/>
      <c r="AO15" s="7"/>
      <c r="AP15" s="683"/>
      <c r="AQ15" s="684"/>
      <c r="AR15" s="684"/>
      <c r="AS15" s="684"/>
      <c r="AT15" s="684"/>
      <c r="AU15" s="684"/>
      <c r="AV15" s="684"/>
      <c r="AW15" s="684"/>
      <c r="AX15" s="684"/>
      <c r="AY15" s="684"/>
      <c r="AZ15" s="684"/>
      <c r="BA15" s="684"/>
      <c r="BB15" s="684"/>
      <c r="BC15" s="677"/>
      <c r="BE15" s="369" t="s">
        <v>6</v>
      </c>
      <c r="BF15" s="1056">
        <f>'VT 2015'!BT15</f>
        <v>0</v>
      </c>
      <c r="BG15" s="1062"/>
      <c r="BH15" s="1055"/>
      <c r="BI15" s="370">
        <f>'VT 2019'!BT15-BF15</f>
        <v>0</v>
      </c>
      <c r="BJ15" s="728"/>
      <c r="BK15" s="730"/>
      <c r="BL15" s="370">
        <f>'VT 2019'!BW15</f>
        <v>0</v>
      </c>
      <c r="BM15" s="712"/>
      <c r="BN15" s="724"/>
      <c r="BO15" s="736"/>
      <c r="BP15" s="369" t="s">
        <v>6</v>
      </c>
    </row>
    <row r="16" spans="2:68" ht="15.75" x14ac:dyDescent="0.25">
      <c r="B16" s="669"/>
      <c r="C16" s="672"/>
      <c r="D16" s="361"/>
      <c r="E16" s="362" t="s">
        <v>7</v>
      </c>
      <c r="F16" s="208"/>
      <c r="G16" s="676"/>
      <c r="H16" s="677"/>
      <c r="I16" s="208"/>
      <c r="J16" s="676"/>
      <c r="K16" s="677"/>
      <c r="L16" s="208"/>
      <c r="M16" s="655"/>
      <c r="N16" s="656"/>
      <c r="O16" s="680"/>
      <c r="P16" s="656"/>
      <c r="Q16" s="32"/>
      <c r="R16" s="8"/>
      <c r="S16" s="32"/>
      <c r="T16" s="4"/>
      <c r="U16" s="683"/>
      <c r="V16" s="684"/>
      <c r="W16" s="684"/>
      <c r="X16" s="684"/>
      <c r="Y16" s="684"/>
      <c r="Z16" s="684"/>
      <c r="AA16" s="684"/>
      <c r="AB16" s="684"/>
      <c r="AC16" s="684"/>
      <c r="AD16" s="684"/>
      <c r="AE16" s="684"/>
      <c r="AF16" s="684"/>
      <c r="AG16" s="684"/>
      <c r="AH16" s="677"/>
      <c r="AI16" s="260"/>
      <c r="AJ16" s="40"/>
      <c r="AK16" s="3"/>
      <c r="AL16" s="32"/>
      <c r="AM16" s="8"/>
      <c r="AN16" s="32"/>
      <c r="AO16" s="4"/>
      <c r="AP16" s="683"/>
      <c r="AQ16" s="684"/>
      <c r="AR16" s="684"/>
      <c r="AS16" s="684"/>
      <c r="AT16" s="684"/>
      <c r="AU16" s="684"/>
      <c r="AV16" s="684"/>
      <c r="AW16" s="684"/>
      <c r="AX16" s="684"/>
      <c r="AY16" s="684"/>
      <c r="AZ16" s="684"/>
      <c r="BA16" s="684"/>
      <c r="BB16" s="684"/>
      <c r="BC16" s="677"/>
      <c r="BE16" s="363" t="s">
        <v>7</v>
      </c>
      <c r="BF16" s="1051">
        <f>'VT 2015'!BT16</f>
        <v>0</v>
      </c>
      <c r="BG16" s="1060">
        <f>(BF16+BF17+BF18+BF19)</f>
        <v>0</v>
      </c>
      <c r="BH16" s="1055"/>
      <c r="BI16" s="364">
        <f>'VT 2019'!BT16-BF16</f>
        <v>0</v>
      </c>
      <c r="BJ16" s="726">
        <f>(BI16+BI17+BI18+BI19)</f>
        <v>0</v>
      </c>
      <c r="BK16" s="730"/>
      <c r="BL16" s="364">
        <f>'VT 2019'!BW16</f>
        <v>0</v>
      </c>
      <c r="BM16" s="710">
        <f t="shared" ref="BM16" si="0">BL16+BL17+BL18+BL19</f>
        <v>0</v>
      </c>
      <c r="BN16" s="724"/>
      <c r="BO16" s="736"/>
      <c r="BP16" s="363" t="s">
        <v>7</v>
      </c>
    </row>
    <row r="17" spans="2:68" ht="18.75" customHeight="1" x14ac:dyDescent="0.25">
      <c r="B17" s="669"/>
      <c r="C17" s="672"/>
      <c r="D17" s="365"/>
      <c r="E17" s="259" t="s">
        <v>8</v>
      </c>
      <c r="F17" s="208"/>
      <c r="G17" s="676"/>
      <c r="H17" s="677"/>
      <c r="I17" s="208"/>
      <c r="J17" s="676"/>
      <c r="K17" s="677"/>
      <c r="L17" s="208"/>
      <c r="M17" s="648"/>
      <c r="N17" s="649"/>
      <c r="O17" s="665"/>
      <c r="P17" s="649"/>
      <c r="Q17" s="598"/>
      <c r="R17" s="5"/>
      <c r="S17" s="598"/>
      <c r="T17" s="74"/>
      <c r="U17" s="683"/>
      <c r="V17" s="684"/>
      <c r="W17" s="684"/>
      <c r="X17" s="684"/>
      <c r="Y17" s="684"/>
      <c r="Z17" s="684"/>
      <c r="AA17" s="684"/>
      <c r="AB17" s="684"/>
      <c r="AC17" s="684"/>
      <c r="AD17" s="684"/>
      <c r="AE17" s="684"/>
      <c r="AF17" s="684"/>
      <c r="AG17" s="684"/>
      <c r="AH17" s="677"/>
      <c r="AI17" s="272"/>
      <c r="AJ17" s="33"/>
      <c r="AK17" s="5"/>
      <c r="AL17" s="24"/>
      <c r="AM17" s="5"/>
      <c r="AN17" s="24"/>
      <c r="AO17" s="74"/>
      <c r="AP17" s="683"/>
      <c r="AQ17" s="684"/>
      <c r="AR17" s="684"/>
      <c r="AS17" s="684"/>
      <c r="AT17" s="684"/>
      <c r="AU17" s="684"/>
      <c r="AV17" s="684"/>
      <c r="AW17" s="684"/>
      <c r="AX17" s="684"/>
      <c r="AY17" s="684"/>
      <c r="AZ17" s="684"/>
      <c r="BA17" s="684"/>
      <c r="BB17" s="684"/>
      <c r="BC17" s="677"/>
      <c r="BE17" s="366" t="s">
        <v>8</v>
      </c>
      <c r="BF17" s="1051">
        <f>'VT 2015'!BT17</f>
        <v>0</v>
      </c>
      <c r="BG17" s="1061"/>
      <c r="BH17" s="1055"/>
      <c r="BI17" s="364">
        <f>'VT 2019'!BT17-BF17</f>
        <v>0</v>
      </c>
      <c r="BJ17" s="727"/>
      <c r="BK17" s="730"/>
      <c r="BL17" s="364">
        <f>'VT 2019'!BW17</f>
        <v>0</v>
      </c>
      <c r="BM17" s="711"/>
      <c r="BN17" s="724"/>
      <c r="BO17" s="736"/>
      <c r="BP17" s="366" t="s">
        <v>8</v>
      </c>
    </row>
    <row r="18" spans="2:68" ht="16.5" customHeight="1" x14ac:dyDescent="0.25">
      <c r="B18" s="669"/>
      <c r="C18" s="672"/>
      <c r="D18" s="365"/>
      <c r="E18" s="259" t="s">
        <v>9</v>
      </c>
      <c r="F18" s="208"/>
      <c r="G18" s="676"/>
      <c r="H18" s="677"/>
      <c r="I18" s="208"/>
      <c r="J18" s="676"/>
      <c r="K18" s="677"/>
      <c r="L18" s="208"/>
      <c r="M18" s="648"/>
      <c r="N18" s="649"/>
      <c r="O18" s="665"/>
      <c r="P18" s="649"/>
      <c r="Q18" s="598"/>
      <c r="R18" s="5"/>
      <c r="S18" s="598"/>
      <c r="T18" s="74"/>
      <c r="U18" s="683"/>
      <c r="V18" s="684"/>
      <c r="W18" s="684"/>
      <c r="X18" s="684"/>
      <c r="Y18" s="684"/>
      <c r="Z18" s="684"/>
      <c r="AA18" s="684"/>
      <c r="AB18" s="684"/>
      <c r="AC18" s="684"/>
      <c r="AD18" s="684"/>
      <c r="AE18" s="684"/>
      <c r="AF18" s="684"/>
      <c r="AG18" s="684"/>
      <c r="AH18" s="677"/>
      <c r="AI18" s="272"/>
      <c r="AJ18" s="33"/>
      <c r="AK18" s="5"/>
      <c r="AL18" s="24"/>
      <c r="AM18" s="5"/>
      <c r="AN18" s="24"/>
      <c r="AO18" s="74"/>
      <c r="AP18" s="683"/>
      <c r="AQ18" s="684"/>
      <c r="AR18" s="684"/>
      <c r="AS18" s="684"/>
      <c r="AT18" s="684"/>
      <c r="AU18" s="684"/>
      <c r="AV18" s="684"/>
      <c r="AW18" s="684"/>
      <c r="AX18" s="684"/>
      <c r="AY18" s="684"/>
      <c r="AZ18" s="684"/>
      <c r="BA18" s="684"/>
      <c r="BB18" s="684"/>
      <c r="BC18" s="677"/>
      <c r="BE18" s="366" t="s">
        <v>9</v>
      </c>
      <c r="BF18" s="1051">
        <f>'VT 2015'!BT18</f>
        <v>0</v>
      </c>
      <c r="BG18" s="1061"/>
      <c r="BH18" s="1055"/>
      <c r="BI18" s="364">
        <f>'VT 2019'!BT18-BF18</f>
        <v>0</v>
      </c>
      <c r="BJ18" s="727"/>
      <c r="BK18" s="730"/>
      <c r="BL18" s="364">
        <f>'VT 2019'!BW18</f>
        <v>0</v>
      </c>
      <c r="BM18" s="711"/>
      <c r="BN18" s="724"/>
      <c r="BO18" s="736"/>
      <c r="BP18" s="366" t="s">
        <v>9</v>
      </c>
    </row>
    <row r="19" spans="2:68" ht="15.75" customHeight="1" thickBot="1" x14ac:dyDescent="0.3">
      <c r="B19" s="669"/>
      <c r="C19" s="672"/>
      <c r="D19" s="367"/>
      <c r="E19" s="368" t="s">
        <v>10</v>
      </c>
      <c r="F19" s="208"/>
      <c r="G19" s="676"/>
      <c r="H19" s="677"/>
      <c r="I19" s="208"/>
      <c r="J19" s="676"/>
      <c r="K19" s="677"/>
      <c r="L19" s="208"/>
      <c r="M19" s="688"/>
      <c r="N19" s="651"/>
      <c r="O19" s="650"/>
      <c r="P19" s="651"/>
      <c r="Q19" s="35"/>
      <c r="R19" s="6"/>
      <c r="S19" s="35"/>
      <c r="T19" s="7"/>
      <c r="U19" s="683"/>
      <c r="V19" s="684"/>
      <c r="W19" s="684"/>
      <c r="X19" s="684"/>
      <c r="Y19" s="684"/>
      <c r="Z19" s="684"/>
      <c r="AA19" s="684"/>
      <c r="AB19" s="684"/>
      <c r="AC19" s="684"/>
      <c r="AD19" s="684"/>
      <c r="AE19" s="684"/>
      <c r="AF19" s="684"/>
      <c r="AG19" s="684"/>
      <c r="AH19" s="677"/>
      <c r="AI19" s="260"/>
      <c r="AJ19" s="34"/>
      <c r="AK19" s="6"/>
      <c r="AL19" s="35"/>
      <c r="AM19" s="6"/>
      <c r="AN19" s="35"/>
      <c r="AO19" s="7"/>
      <c r="AP19" s="683"/>
      <c r="AQ19" s="684"/>
      <c r="AR19" s="684"/>
      <c r="AS19" s="684"/>
      <c r="AT19" s="684"/>
      <c r="AU19" s="684"/>
      <c r="AV19" s="684"/>
      <c r="AW19" s="684"/>
      <c r="AX19" s="684"/>
      <c r="AY19" s="684"/>
      <c r="AZ19" s="684"/>
      <c r="BA19" s="684"/>
      <c r="BB19" s="684"/>
      <c r="BC19" s="677"/>
      <c r="BE19" s="369" t="s">
        <v>10</v>
      </c>
      <c r="BF19" s="1056">
        <f>'VT 2015'!BT19</f>
        <v>0</v>
      </c>
      <c r="BG19" s="1062"/>
      <c r="BH19" s="1055"/>
      <c r="BI19" s="370">
        <f>'VT 2019'!BT19-BF19</f>
        <v>0</v>
      </c>
      <c r="BJ19" s="728"/>
      <c r="BK19" s="730"/>
      <c r="BL19" s="370">
        <f>'VT 2019'!BW19</f>
        <v>0</v>
      </c>
      <c r="BM19" s="712"/>
      <c r="BN19" s="724"/>
      <c r="BO19" s="736"/>
      <c r="BP19" s="369" t="s">
        <v>10</v>
      </c>
    </row>
    <row r="20" spans="2:68" ht="15.75" x14ac:dyDescent="0.25">
      <c r="B20" s="669"/>
      <c r="C20" s="672"/>
      <c r="D20" s="361"/>
      <c r="E20" s="362" t="s">
        <v>11</v>
      </c>
      <c r="F20" s="208"/>
      <c r="G20" s="676"/>
      <c r="H20" s="677"/>
      <c r="I20" s="208"/>
      <c r="J20" s="676"/>
      <c r="K20" s="677"/>
      <c r="L20" s="208"/>
      <c r="M20" s="655"/>
      <c r="N20" s="656"/>
      <c r="O20" s="680"/>
      <c r="P20" s="656"/>
      <c r="Q20" s="32"/>
      <c r="R20" s="8"/>
      <c r="S20" s="32"/>
      <c r="T20" s="4"/>
      <c r="U20" s="683"/>
      <c r="V20" s="684"/>
      <c r="W20" s="684"/>
      <c r="X20" s="684"/>
      <c r="Y20" s="684"/>
      <c r="Z20" s="684"/>
      <c r="AA20" s="684"/>
      <c r="AB20" s="684"/>
      <c r="AC20" s="684"/>
      <c r="AD20" s="684"/>
      <c r="AE20" s="684"/>
      <c r="AF20" s="684"/>
      <c r="AG20" s="684"/>
      <c r="AH20" s="677"/>
      <c r="AI20" s="260"/>
      <c r="AJ20" s="40"/>
      <c r="AK20" s="3"/>
      <c r="AL20" s="32"/>
      <c r="AM20" s="8"/>
      <c r="AN20" s="32"/>
      <c r="AO20" s="4"/>
      <c r="AP20" s="683"/>
      <c r="AQ20" s="684"/>
      <c r="AR20" s="684"/>
      <c r="AS20" s="684"/>
      <c r="AT20" s="684"/>
      <c r="AU20" s="684"/>
      <c r="AV20" s="684"/>
      <c r="AW20" s="684"/>
      <c r="AX20" s="684"/>
      <c r="AY20" s="684"/>
      <c r="AZ20" s="684"/>
      <c r="BA20" s="684"/>
      <c r="BB20" s="684"/>
      <c r="BC20" s="677"/>
      <c r="BE20" s="363" t="s">
        <v>11</v>
      </c>
      <c r="BF20" s="1051">
        <f>'VT 2015'!BT20</f>
        <v>0</v>
      </c>
      <c r="BG20" s="1060">
        <f>BF20+BF21+BF22+BF23</f>
        <v>0</v>
      </c>
      <c r="BH20" s="1055"/>
      <c r="BI20" s="364">
        <f>'VT 2019'!BT20-BF20</f>
        <v>0</v>
      </c>
      <c r="BJ20" s="726">
        <f>BI20+BI21+BI22+BI23</f>
        <v>0</v>
      </c>
      <c r="BK20" s="730"/>
      <c r="BL20" s="364">
        <f>'VT 2019'!BW20</f>
        <v>0</v>
      </c>
      <c r="BM20" s="710">
        <f t="shared" ref="BM20" si="1">BL20+BL21+BL22+BL23</f>
        <v>0</v>
      </c>
      <c r="BN20" s="724"/>
      <c r="BO20" s="736"/>
      <c r="BP20" s="363" t="s">
        <v>11</v>
      </c>
    </row>
    <row r="21" spans="2:68" ht="15.75" x14ac:dyDescent="0.25">
      <c r="B21" s="669"/>
      <c r="C21" s="672"/>
      <c r="D21" s="365"/>
      <c r="E21" s="259" t="s">
        <v>12</v>
      </c>
      <c r="F21" s="208"/>
      <c r="G21" s="676"/>
      <c r="H21" s="677"/>
      <c r="I21" s="208"/>
      <c r="J21" s="676"/>
      <c r="K21" s="677"/>
      <c r="L21" s="208"/>
      <c r="M21" s="648"/>
      <c r="N21" s="649"/>
      <c r="O21" s="665"/>
      <c r="P21" s="649"/>
      <c r="Q21" s="598"/>
      <c r="R21" s="5"/>
      <c r="S21" s="598"/>
      <c r="T21" s="74"/>
      <c r="U21" s="683"/>
      <c r="V21" s="684"/>
      <c r="W21" s="684"/>
      <c r="X21" s="684"/>
      <c r="Y21" s="684"/>
      <c r="Z21" s="684"/>
      <c r="AA21" s="684"/>
      <c r="AB21" s="684"/>
      <c r="AC21" s="684"/>
      <c r="AD21" s="684"/>
      <c r="AE21" s="684"/>
      <c r="AF21" s="684"/>
      <c r="AG21" s="684"/>
      <c r="AH21" s="677"/>
      <c r="AI21" s="272"/>
      <c r="AJ21" s="33"/>
      <c r="AK21" s="5"/>
      <c r="AL21" s="24"/>
      <c r="AM21" s="5"/>
      <c r="AN21" s="24"/>
      <c r="AO21" s="74"/>
      <c r="AP21" s="683"/>
      <c r="AQ21" s="684"/>
      <c r="AR21" s="684"/>
      <c r="AS21" s="684"/>
      <c r="AT21" s="684"/>
      <c r="AU21" s="684"/>
      <c r="AV21" s="684"/>
      <c r="AW21" s="684"/>
      <c r="AX21" s="684"/>
      <c r="AY21" s="684"/>
      <c r="AZ21" s="684"/>
      <c r="BA21" s="684"/>
      <c r="BB21" s="684"/>
      <c r="BC21" s="677"/>
      <c r="BE21" s="366" t="s">
        <v>12</v>
      </c>
      <c r="BF21" s="1051">
        <f>'VT 2015'!BT21</f>
        <v>0</v>
      </c>
      <c r="BG21" s="1061"/>
      <c r="BH21" s="1055"/>
      <c r="BI21" s="364">
        <f>'VT 2019'!BT21-BF21</f>
        <v>0</v>
      </c>
      <c r="BJ21" s="727"/>
      <c r="BK21" s="730"/>
      <c r="BL21" s="364">
        <f>'VT 2019'!BW21</f>
        <v>0</v>
      </c>
      <c r="BM21" s="711"/>
      <c r="BN21" s="724"/>
      <c r="BO21" s="736"/>
      <c r="BP21" s="366" t="s">
        <v>12</v>
      </c>
    </row>
    <row r="22" spans="2:68" ht="16.5" customHeight="1" x14ac:dyDescent="0.25">
      <c r="B22" s="669"/>
      <c r="C22" s="672"/>
      <c r="D22" s="365"/>
      <c r="E22" s="259" t="s">
        <v>15</v>
      </c>
      <c r="F22" s="208"/>
      <c r="G22" s="676"/>
      <c r="H22" s="677"/>
      <c r="I22" s="208"/>
      <c r="J22" s="676"/>
      <c r="K22" s="677"/>
      <c r="L22" s="208"/>
      <c r="M22" s="648"/>
      <c r="N22" s="649"/>
      <c r="O22" s="665"/>
      <c r="P22" s="649"/>
      <c r="Q22" s="598"/>
      <c r="R22" s="5"/>
      <c r="S22" s="598"/>
      <c r="T22" s="74"/>
      <c r="U22" s="683"/>
      <c r="V22" s="684"/>
      <c r="W22" s="684"/>
      <c r="X22" s="684"/>
      <c r="Y22" s="684"/>
      <c r="Z22" s="684"/>
      <c r="AA22" s="684"/>
      <c r="AB22" s="684"/>
      <c r="AC22" s="684"/>
      <c r="AD22" s="684"/>
      <c r="AE22" s="684"/>
      <c r="AF22" s="684"/>
      <c r="AG22" s="684"/>
      <c r="AH22" s="677"/>
      <c r="AI22" s="272"/>
      <c r="AJ22" s="33"/>
      <c r="AK22" s="5"/>
      <c r="AL22" s="24"/>
      <c r="AM22" s="5"/>
      <c r="AN22" s="24"/>
      <c r="AO22" s="74"/>
      <c r="AP22" s="683"/>
      <c r="AQ22" s="684"/>
      <c r="AR22" s="684"/>
      <c r="AS22" s="684"/>
      <c r="AT22" s="684"/>
      <c r="AU22" s="684"/>
      <c r="AV22" s="684"/>
      <c r="AW22" s="684"/>
      <c r="AX22" s="684"/>
      <c r="AY22" s="684"/>
      <c r="AZ22" s="684"/>
      <c r="BA22" s="684"/>
      <c r="BB22" s="684"/>
      <c r="BC22" s="677"/>
      <c r="BE22" s="366" t="s">
        <v>15</v>
      </c>
      <c r="BF22" s="1051">
        <f>'VT 2015'!BT22</f>
        <v>0</v>
      </c>
      <c r="BG22" s="1061"/>
      <c r="BH22" s="1055"/>
      <c r="BI22" s="364">
        <f>'VT 2019'!BT22-BF22</f>
        <v>0</v>
      </c>
      <c r="BJ22" s="727"/>
      <c r="BK22" s="730"/>
      <c r="BL22" s="364">
        <f>'VT 2019'!BW22</f>
        <v>0</v>
      </c>
      <c r="BM22" s="711"/>
      <c r="BN22" s="724"/>
      <c r="BO22" s="736"/>
      <c r="BP22" s="366" t="s">
        <v>15</v>
      </c>
    </row>
    <row r="23" spans="2:68" ht="15.75" customHeight="1" thickBot="1" x14ac:dyDescent="0.3">
      <c r="B23" s="669"/>
      <c r="C23" s="672"/>
      <c r="D23" s="371"/>
      <c r="E23" s="372" t="s">
        <v>14</v>
      </c>
      <c r="F23" s="208"/>
      <c r="G23" s="676"/>
      <c r="H23" s="677"/>
      <c r="I23" s="208"/>
      <c r="J23" s="676"/>
      <c r="K23" s="677"/>
      <c r="L23" s="208"/>
      <c r="M23" s="688"/>
      <c r="N23" s="651"/>
      <c r="O23" s="650"/>
      <c r="P23" s="651"/>
      <c r="Q23" s="35"/>
      <c r="R23" s="6"/>
      <c r="S23" s="35"/>
      <c r="T23" s="7"/>
      <c r="U23" s="683"/>
      <c r="V23" s="684"/>
      <c r="W23" s="684"/>
      <c r="X23" s="684"/>
      <c r="Y23" s="684"/>
      <c r="Z23" s="684"/>
      <c r="AA23" s="684"/>
      <c r="AB23" s="684"/>
      <c r="AC23" s="684"/>
      <c r="AD23" s="684"/>
      <c r="AE23" s="684"/>
      <c r="AF23" s="684"/>
      <c r="AG23" s="684"/>
      <c r="AH23" s="677"/>
      <c r="AI23" s="260"/>
      <c r="AJ23" s="34"/>
      <c r="AK23" s="6"/>
      <c r="AL23" s="35"/>
      <c r="AM23" s="6"/>
      <c r="AN23" s="35"/>
      <c r="AO23" s="7"/>
      <c r="AP23" s="683"/>
      <c r="AQ23" s="684"/>
      <c r="AR23" s="684"/>
      <c r="AS23" s="684"/>
      <c r="AT23" s="684"/>
      <c r="AU23" s="684"/>
      <c r="AV23" s="684"/>
      <c r="AW23" s="684"/>
      <c r="AX23" s="684"/>
      <c r="AY23" s="684"/>
      <c r="AZ23" s="684"/>
      <c r="BA23" s="684"/>
      <c r="BB23" s="684"/>
      <c r="BC23" s="677"/>
      <c r="BE23" s="369" t="s">
        <v>14</v>
      </c>
      <c r="BF23" s="1056">
        <f>'VT 2015'!BT23</f>
        <v>0</v>
      </c>
      <c r="BG23" s="1062"/>
      <c r="BH23" s="1055"/>
      <c r="BI23" s="370">
        <f>'VT 2019'!BT23-BF23</f>
        <v>0</v>
      </c>
      <c r="BJ23" s="728"/>
      <c r="BK23" s="730"/>
      <c r="BL23" s="370">
        <f>'VT 2019'!BW23</f>
        <v>0</v>
      </c>
      <c r="BM23" s="712"/>
      <c r="BN23" s="724"/>
      <c r="BO23" s="736"/>
      <c r="BP23" s="369" t="s">
        <v>14</v>
      </c>
    </row>
    <row r="24" spans="2:68" ht="18.75" x14ac:dyDescent="0.25">
      <c r="B24" s="669"/>
      <c r="C24" s="672"/>
      <c r="D24" s="373"/>
      <c r="E24" s="362" t="s">
        <v>51</v>
      </c>
      <c r="F24" s="208"/>
      <c r="G24" s="676"/>
      <c r="H24" s="677"/>
      <c r="I24" s="208"/>
      <c r="J24" s="676"/>
      <c r="K24" s="677"/>
      <c r="L24" s="208"/>
      <c r="M24" s="655"/>
      <c r="N24" s="656"/>
      <c r="O24" s="680"/>
      <c r="P24" s="656"/>
      <c r="Q24" s="32"/>
      <c r="R24" s="8"/>
      <c r="S24" s="32"/>
      <c r="T24" s="4"/>
      <c r="U24" s="683"/>
      <c r="V24" s="684"/>
      <c r="W24" s="684"/>
      <c r="X24" s="684"/>
      <c r="Y24" s="684"/>
      <c r="Z24" s="684"/>
      <c r="AA24" s="684"/>
      <c r="AB24" s="684"/>
      <c r="AC24" s="684"/>
      <c r="AD24" s="684"/>
      <c r="AE24" s="684"/>
      <c r="AF24" s="684"/>
      <c r="AG24" s="684"/>
      <c r="AH24" s="677"/>
      <c r="AI24" s="260"/>
      <c r="AJ24" s="40"/>
      <c r="AK24" s="3"/>
      <c r="AL24" s="32"/>
      <c r="AM24" s="8"/>
      <c r="AN24" s="32"/>
      <c r="AO24" s="4"/>
      <c r="AP24" s="683"/>
      <c r="AQ24" s="684"/>
      <c r="AR24" s="684"/>
      <c r="AS24" s="684"/>
      <c r="AT24" s="684"/>
      <c r="AU24" s="684"/>
      <c r="AV24" s="684"/>
      <c r="AW24" s="684"/>
      <c r="AX24" s="684"/>
      <c r="AY24" s="684"/>
      <c r="AZ24" s="684"/>
      <c r="BA24" s="684"/>
      <c r="BB24" s="684"/>
      <c r="BC24" s="677"/>
      <c r="BE24" s="363" t="s">
        <v>51</v>
      </c>
      <c r="BF24" s="1051">
        <f>'VT 2015'!BT24</f>
        <v>0</v>
      </c>
      <c r="BG24" s="1060">
        <f>BF24+BF25+BF26+BF27</f>
        <v>0</v>
      </c>
      <c r="BH24" s="1055"/>
      <c r="BI24" s="364">
        <f>'VT 2019'!BT24-BF24</f>
        <v>0</v>
      </c>
      <c r="BJ24" s="711">
        <f>BI24+BI25+BI26+BI27</f>
        <v>0</v>
      </c>
      <c r="BK24" s="730"/>
      <c r="BL24" s="364">
        <f>'VT 2019'!BW24</f>
        <v>0</v>
      </c>
      <c r="BM24" s="710">
        <f t="shared" ref="BM24" si="2">BL24+BL25+BL26+BL27</f>
        <v>0</v>
      </c>
      <c r="BN24" s="724"/>
      <c r="BO24" s="736"/>
      <c r="BP24" s="363" t="s">
        <v>51</v>
      </c>
    </row>
    <row r="25" spans="2:68" ht="18.95" customHeight="1" x14ac:dyDescent="0.25">
      <c r="B25" s="669"/>
      <c r="C25" s="672"/>
      <c r="D25" s="374"/>
      <c r="E25" s="259" t="s">
        <v>52</v>
      </c>
      <c r="F25" s="208"/>
      <c r="G25" s="676"/>
      <c r="H25" s="677"/>
      <c r="I25" s="208"/>
      <c r="J25" s="676"/>
      <c r="K25" s="677"/>
      <c r="L25" s="208"/>
      <c r="M25" s="648"/>
      <c r="N25" s="649"/>
      <c r="O25" s="665"/>
      <c r="P25" s="649"/>
      <c r="Q25" s="598"/>
      <c r="R25" s="5"/>
      <c r="S25" s="598"/>
      <c r="T25" s="74"/>
      <c r="U25" s="683"/>
      <c r="V25" s="684"/>
      <c r="W25" s="684"/>
      <c r="X25" s="684"/>
      <c r="Y25" s="684"/>
      <c r="Z25" s="684"/>
      <c r="AA25" s="684"/>
      <c r="AB25" s="684"/>
      <c r="AC25" s="684"/>
      <c r="AD25" s="684"/>
      <c r="AE25" s="684"/>
      <c r="AF25" s="684"/>
      <c r="AG25" s="684"/>
      <c r="AH25" s="677"/>
      <c r="AI25" s="272"/>
      <c r="AJ25" s="33"/>
      <c r="AK25" s="5"/>
      <c r="AL25" s="24"/>
      <c r="AM25" s="5"/>
      <c r="AN25" s="24"/>
      <c r="AO25" s="74"/>
      <c r="AP25" s="683"/>
      <c r="AQ25" s="684"/>
      <c r="AR25" s="684"/>
      <c r="AS25" s="684"/>
      <c r="AT25" s="684"/>
      <c r="AU25" s="684"/>
      <c r="AV25" s="684"/>
      <c r="AW25" s="684"/>
      <c r="AX25" s="684"/>
      <c r="AY25" s="684"/>
      <c r="AZ25" s="684"/>
      <c r="BA25" s="684"/>
      <c r="BB25" s="684"/>
      <c r="BC25" s="677"/>
      <c r="BE25" s="366" t="s">
        <v>52</v>
      </c>
      <c r="BF25" s="1051">
        <f>'VT 2015'!BT25</f>
        <v>0</v>
      </c>
      <c r="BG25" s="1061"/>
      <c r="BH25" s="1055"/>
      <c r="BI25" s="364">
        <f>'VT 2019'!BT25-BF25</f>
        <v>0</v>
      </c>
      <c r="BJ25" s="711"/>
      <c r="BK25" s="730"/>
      <c r="BL25" s="364">
        <f>'VT 2019'!BW25</f>
        <v>0</v>
      </c>
      <c r="BM25" s="711"/>
      <c r="BN25" s="724"/>
      <c r="BO25" s="736"/>
      <c r="BP25" s="366" t="s">
        <v>52</v>
      </c>
    </row>
    <row r="26" spans="2:68" ht="16.5" customHeight="1" x14ac:dyDescent="0.25">
      <c r="B26" s="669"/>
      <c r="C26" s="672"/>
      <c r="D26" s="374"/>
      <c r="E26" s="259" t="s">
        <v>53</v>
      </c>
      <c r="F26" s="208"/>
      <c r="G26" s="676"/>
      <c r="H26" s="677"/>
      <c r="I26" s="208"/>
      <c r="J26" s="676"/>
      <c r="K26" s="677"/>
      <c r="L26" s="208"/>
      <c r="M26" s="648"/>
      <c r="N26" s="649"/>
      <c r="O26" s="665"/>
      <c r="P26" s="649"/>
      <c r="Q26" s="598"/>
      <c r="R26" s="5"/>
      <c r="S26" s="598"/>
      <c r="T26" s="74"/>
      <c r="U26" s="683"/>
      <c r="V26" s="684"/>
      <c r="W26" s="684"/>
      <c r="X26" s="684"/>
      <c r="Y26" s="684"/>
      <c r="Z26" s="684"/>
      <c r="AA26" s="684"/>
      <c r="AB26" s="684"/>
      <c r="AC26" s="684"/>
      <c r="AD26" s="684"/>
      <c r="AE26" s="684"/>
      <c r="AF26" s="684"/>
      <c r="AG26" s="684"/>
      <c r="AH26" s="677"/>
      <c r="AI26" s="272"/>
      <c r="AJ26" s="33"/>
      <c r="AK26" s="5"/>
      <c r="AL26" s="24"/>
      <c r="AM26" s="5"/>
      <c r="AN26" s="24"/>
      <c r="AO26" s="74"/>
      <c r="AP26" s="683"/>
      <c r="AQ26" s="684"/>
      <c r="AR26" s="684"/>
      <c r="AS26" s="684"/>
      <c r="AT26" s="684"/>
      <c r="AU26" s="684"/>
      <c r="AV26" s="684"/>
      <c r="AW26" s="684"/>
      <c r="AX26" s="684"/>
      <c r="AY26" s="684"/>
      <c r="AZ26" s="684"/>
      <c r="BA26" s="684"/>
      <c r="BB26" s="684"/>
      <c r="BC26" s="677"/>
      <c r="BE26" s="366" t="s">
        <v>53</v>
      </c>
      <c r="BF26" s="1051">
        <f>'VT 2015'!BT26</f>
        <v>0</v>
      </c>
      <c r="BG26" s="1061"/>
      <c r="BH26" s="1055"/>
      <c r="BI26" s="364">
        <f>'VT 2019'!BT26-BF26</f>
        <v>0</v>
      </c>
      <c r="BJ26" s="711"/>
      <c r="BK26" s="730"/>
      <c r="BL26" s="364">
        <f>'VT 2019'!BW26</f>
        <v>0</v>
      </c>
      <c r="BM26" s="711"/>
      <c r="BN26" s="724"/>
      <c r="BO26" s="736"/>
      <c r="BP26" s="366" t="s">
        <v>53</v>
      </c>
    </row>
    <row r="27" spans="2:68" ht="15.75" customHeight="1" thickBot="1" x14ac:dyDescent="0.3">
      <c r="B27" s="669"/>
      <c r="C27" s="672"/>
      <c r="D27" s="375"/>
      <c r="E27" s="372" t="s">
        <v>54</v>
      </c>
      <c r="F27" s="208"/>
      <c r="G27" s="676"/>
      <c r="H27" s="677"/>
      <c r="I27" s="208"/>
      <c r="J27" s="676"/>
      <c r="K27" s="677"/>
      <c r="L27" s="208"/>
      <c r="M27" s="688"/>
      <c r="N27" s="651"/>
      <c r="O27" s="650"/>
      <c r="P27" s="651"/>
      <c r="Q27" s="35"/>
      <c r="R27" s="6"/>
      <c r="S27" s="35"/>
      <c r="T27" s="7"/>
      <c r="U27" s="683"/>
      <c r="V27" s="684"/>
      <c r="W27" s="684"/>
      <c r="X27" s="684"/>
      <c r="Y27" s="684"/>
      <c r="Z27" s="684"/>
      <c r="AA27" s="684"/>
      <c r="AB27" s="684"/>
      <c r="AC27" s="684"/>
      <c r="AD27" s="684"/>
      <c r="AE27" s="684"/>
      <c r="AF27" s="684"/>
      <c r="AG27" s="684"/>
      <c r="AH27" s="677"/>
      <c r="AI27" s="260"/>
      <c r="AJ27" s="34"/>
      <c r="AK27" s="6"/>
      <c r="AL27" s="35"/>
      <c r="AM27" s="6"/>
      <c r="AN27" s="35"/>
      <c r="AO27" s="7"/>
      <c r="AP27" s="683"/>
      <c r="AQ27" s="684"/>
      <c r="AR27" s="684"/>
      <c r="AS27" s="684"/>
      <c r="AT27" s="684"/>
      <c r="AU27" s="684"/>
      <c r="AV27" s="684"/>
      <c r="AW27" s="684"/>
      <c r="AX27" s="684"/>
      <c r="AY27" s="684"/>
      <c r="AZ27" s="684"/>
      <c r="BA27" s="684"/>
      <c r="BB27" s="684"/>
      <c r="BC27" s="677"/>
      <c r="BE27" s="369" t="s">
        <v>54</v>
      </c>
      <c r="BF27" s="1056">
        <f>'VT 2015'!BT27</f>
        <v>0</v>
      </c>
      <c r="BG27" s="1062"/>
      <c r="BH27" s="1055"/>
      <c r="BI27" s="370">
        <f>'VT 2019'!BT27-BF27</f>
        <v>0</v>
      </c>
      <c r="BJ27" s="712"/>
      <c r="BK27" s="730"/>
      <c r="BL27" s="370">
        <f>'VT 2019'!BW27</f>
        <v>0</v>
      </c>
      <c r="BM27" s="712"/>
      <c r="BN27" s="724"/>
      <c r="BO27" s="736"/>
      <c r="BP27" s="369" t="s">
        <v>54</v>
      </c>
    </row>
    <row r="28" spans="2:68" ht="16.5" customHeight="1" x14ac:dyDescent="0.25">
      <c r="B28" s="669"/>
      <c r="C28" s="672"/>
      <c r="D28" s="373"/>
      <c r="E28" s="362" t="s">
        <v>61</v>
      </c>
      <c r="F28" s="208"/>
      <c r="G28" s="678"/>
      <c r="H28" s="679"/>
      <c r="I28" s="208"/>
      <c r="J28" s="678"/>
      <c r="K28" s="679"/>
      <c r="L28" s="208"/>
      <c r="M28" s="655"/>
      <c r="N28" s="656"/>
      <c r="O28" s="680"/>
      <c r="P28" s="656"/>
      <c r="Q28" s="32"/>
      <c r="R28" s="8"/>
      <c r="S28" s="8"/>
      <c r="T28" s="8"/>
      <c r="U28" s="683"/>
      <c r="V28" s="684"/>
      <c r="W28" s="684"/>
      <c r="X28" s="684"/>
      <c r="Y28" s="684"/>
      <c r="Z28" s="684"/>
      <c r="AA28" s="684"/>
      <c r="AB28" s="684"/>
      <c r="AC28" s="684"/>
      <c r="AD28" s="684"/>
      <c r="AE28" s="684"/>
      <c r="AF28" s="684"/>
      <c r="AG28" s="684"/>
      <c r="AH28" s="677"/>
      <c r="AI28" s="260"/>
      <c r="AJ28" s="40"/>
      <c r="AK28" s="3"/>
      <c r="AL28" s="32"/>
      <c r="AM28" s="8"/>
      <c r="AN28" s="8"/>
      <c r="AO28" s="8"/>
      <c r="AP28" s="683"/>
      <c r="AQ28" s="684"/>
      <c r="AR28" s="684"/>
      <c r="AS28" s="684"/>
      <c r="AT28" s="684"/>
      <c r="AU28" s="684"/>
      <c r="AV28" s="684"/>
      <c r="AW28" s="684"/>
      <c r="AX28" s="684"/>
      <c r="AY28" s="684"/>
      <c r="AZ28" s="684"/>
      <c r="BA28" s="684"/>
      <c r="BB28" s="684"/>
      <c r="BC28" s="677"/>
      <c r="BE28" s="363" t="s">
        <v>61</v>
      </c>
      <c r="BF28" s="1051">
        <f>'VT 2015'!BT28</f>
        <v>0</v>
      </c>
      <c r="BG28" s="1060">
        <f>BF28+BF29+BF30+BF31</f>
        <v>0</v>
      </c>
      <c r="BH28" s="1055"/>
      <c r="BI28" s="364">
        <f>'VT 2019'!BT28-BF28</f>
        <v>0</v>
      </c>
      <c r="BJ28" s="710">
        <f>BI28+BI29+BI30+BI31</f>
        <v>0</v>
      </c>
      <c r="BK28" s="730"/>
      <c r="BL28" s="364">
        <f>'VT 2019'!BW28</f>
        <v>0</v>
      </c>
      <c r="BM28" s="710">
        <f t="shared" ref="BM28" si="3">BL28+BL29+BL30+BL31</f>
        <v>0</v>
      </c>
      <c r="BN28" s="724"/>
      <c r="BO28" s="736"/>
      <c r="BP28" s="363" t="s">
        <v>61</v>
      </c>
    </row>
    <row r="29" spans="2:68" ht="16.5" customHeight="1" thickBot="1" x14ac:dyDescent="0.3">
      <c r="B29" s="669"/>
      <c r="C29" s="672"/>
      <c r="D29" s="376"/>
      <c r="E29" s="377" t="s">
        <v>62</v>
      </c>
      <c r="F29" s="208"/>
      <c r="G29" s="49"/>
      <c r="H29" s="76"/>
      <c r="I29" s="208"/>
      <c r="J29" s="49"/>
      <c r="K29" s="76"/>
      <c r="L29" s="208"/>
      <c r="M29" s="697"/>
      <c r="N29" s="645"/>
      <c r="O29" s="644"/>
      <c r="P29" s="645"/>
      <c r="Q29" s="599"/>
      <c r="R29" s="48"/>
      <c r="S29" s="48"/>
      <c r="T29" s="48"/>
      <c r="U29" s="685"/>
      <c r="V29" s="686"/>
      <c r="W29" s="686"/>
      <c r="X29" s="686"/>
      <c r="Y29" s="686"/>
      <c r="Z29" s="686"/>
      <c r="AA29" s="686"/>
      <c r="AB29" s="686"/>
      <c r="AC29" s="686"/>
      <c r="AD29" s="686"/>
      <c r="AE29" s="686"/>
      <c r="AF29" s="686"/>
      <c r="AG29" s="686"/>
      <c r="AH29" s="687"/>
      <c r="AI29" s="272"/>
      <c r="AJ29" s="51"/>
      <c r="AK29" s="48"/>
      <c r="AL29" s="75"/>
      <c r="AM29" s="48"/>
      <c r="AN29" s="48"/>
      <c r="AO29" s="48"/>
      <c r="AP29" s="685"/>
      <c r="AQ29" s="686"/>
      <c r="AR29" s="686"/>
      <c r="AS29" s="686"/>
      <c r="AT29" s="686"/>
      <c r="AU29" s="686"/>
      <c r="AV29" s="686"/>
      <c r="AW29" s="686"/>
      <c r="AX29" s="686"/>
      <c r="AY29" s="686"/>
      <c r="AZ29" s="686"/>
      <c r="BA29" s="686"/>
      <c r="BB29" s="686"/>
      <c r="BC29" s="687"/>
      <c r="BE29" s="378" t="s">
        <v>62</v>
      </c>
      <c r="BF29" s="1058">
        <f>'VT 2015'!BT29</f>
        <v>0</v>
      </c>
      <c r="BG29" s="1061"/>
      <c r="BH29" s="1055"/>
      <c r="BI29" s="379">
        <f>'VT 2019'!BT29-BF29</f>
        <v>0</v>
      </c>
      <c r="BJ29" s="711"/>
      <c r="BK29" s="730"/>
      <c r="BL29" s="379">
        <f>'VT 2019'!BW29</f>
        <v>0</v>
      </c>
      <c r="BM29" s="711"/>
      <c r="BN29" s="724"/>
      <c r="BO29" s="736"/>
      <c r="BP29" s="378" t="s">
        <v>62</v>
      </c>
    </row>
    <row r="30" spans="2:68" ht="16.5" customHeight="1" thickTop="1" x14ac:dyDescent="0.25">
      <c r="B30" s="669"/>
      <c r="C30" s="672"/>
      <c r="D30" s="380"/>
      <c r="E30" s="327" t="s">
        <v>59</v>
      </c>
      <c r="F30" s="208"/>
      <c r="G30" s="18"/>
      <c r="H30" s="77"/>
      <c r="I30" s="208"/>
      <c r="J30" s="18"/>
      <c r="K30" s="77"/>
      <c r="M30" s="646"/>
      <c r="N30" s="647"/>
      <c r="O30" s="709"/>
      <c r="P30" s="647"/>
      <c r="Q30" s="683" t="s">
        <v>131</v>
      </c>
      <c r="R30" s="684"/>
      <c r="S30" s="684"/>
      <c r="T30" s="693"/>
      <c r="U30" s="20"/>
      <c r="V30" s="20"/>
      <c r="W30" s="20"/>
      <c r="X30" s="20"/>
      <c r="Y30" s="20"/>
      <c r="Z30" s="20"/>
      <c r="AA30" s="20"/>
      <c r="AB30" s="20"/>
      <c r="AC30" s="20"/>
      <c r="AD30" s="20"/>
      <c r="AE30" s="20"/>
      <c r="AF30" s="20"/>
      <c r="AG30" s="20"/>
      <c r="AH30" s="21"/>
      <c r="AI30" s="260"/>
      <c r="AJ30" s="41"/>
      <c r="AK30" s="19"/>
      <c r="AL30" s="683" t="s">
        <v>131</v>
      </c>
      <c r="AM30" s="684"/>
      <c r="AN30" s="684"/>
      <c r="AO30" s="693"/>
      <c r="AP30" s="20"/>
      <c r="AQ30" s="20"/>
      <c r="AR30" s="20"/>
      <c r="AS30" s="20"/>
      <c r="AT30" s="20"/>
      <c r="AU30" s="20"/>
      <c r="AV30" s="20"/>
      <c r="AW30" s="20"/>
      <c r="AX30" s="20"/>
      <c r="AY30" s="20"/>
      <c r="AZ30" s="20"/>
      <c r="BA30" s="20"/>
      <c r="BB30" s="20"/>
      <c r="BC30" s="21"/>
      <c r="BE30" s="381" t="s">
        <v>59</v>
      </c>
      <c r="BF30" s="1051">
        <f>'VT 2015'!BT30</f>
        <v>0</v>
      </c>
      <c r="BG30" s="1061"/>
      <c r="BH30" s="1055"/>
      <c r="BI30" s="364">
        <f>'VT 2019'!BT30-BF30</f>
        <v>0</v>
      </c>
      <c r="BJ30" s="711"/>
      <c r="BK30" s="730"/>
      <c r="BL30" s="364">
        <f>'VT 2019'!BW30</f>
        <v>0</v>
      </c>
      <c r="BM30" s="711"/>
      <c r="BN30" s="724"/>
      <c r="BO30" s="736"/>
      <c r="BP30" s="381" t="s">
        <v>59</v>
      </c>
    </row>
    <row r="31" spans="2:68" ht="15.75" customHeight="1" thickBot="1" x14ac:dyDescent="0.3">
      <c r="B31" s="669"/>
      <c r="C31" s="672"/>
      <c r="D31" s="382"/>
      <c r="E31" s="323" t="s">
        <v>60</v>
      </c>
      <c r="F31" s="208"/>
      <c r="G31" s="13"/>
      <c r="H31" s="47"/>
      <c r="I31" s="208"/>
      <c r="J31" s="13"/>
      <c r="K31" s="47"/>
      <c r="M31" s="689"/>
      <c r="N31" s="692"/>
      <c r="O31" s="691"/>
      <c r="P31" s="692"/>
      <c r="Q31" s="683"/>
      <c r="R31" s="684"/>
      <c r="S31" s="684"/>
      <c r="T31" s="693"/>
      <c r="U31" s="9"/>
      <c r="V31" s="9"/>
      <c r="W31" s="9"/>
      <c r="X31" s="9"/>
      <c r="Y31" s="9"/>
      <c r="Z31" s="9"/>
      <c r="AA31" s="9"/>
      <c r="AB31" s="9"/>
      <c r="AC31" s="9"/>
      <c r="AD31" s="9"/>
      <c r="AE31" s="9"/>
      <c r="AF31" s="9"/>
      <c r="AG31" s="9"/>
      <c r="AH31" s="10"/>
      <c r="AI31" s="260"/>
      <c r="AJ31" s="42"/>
      <c r="AK31" s="12"/>
      <c r="AL31" s="683"/>
      <c r="AM31" s="684"/>
      <c r="AN31" s="684"/>
      <c r="AO31" s="693"/>
      <c r="AP31" s="9"/>
      <c r="AQ31" s="9"/>
      <c r="AR31" s="9"/>
      <c r="AS31" s="9"/>
      <c r="AT31" s="9"/>
      <c r="AU31" s="9"/>
      <c r="AV31" s="9"/>
      <c r="AW31" s="9"/>
      <c r="AX31" s="9"/>
      <c r="AY31" s="9"/>
      <c r="AZ31" s="9"/>
      <c r="BA31" s="9"/>
      <c r="BB31" s="9"/>
      <c r="BC31" s="10"/>
      <c r="BE31" s="383" t="s">
        <v>60</v>
      </c>
      <c r="BF31" s="1056">
        <f>'VT 2015'!BT31</f>
        <v>0</v>
      </c>
      <c r="BG31" s="1062"/>
      <c r="BH31" s="1055"/>
      <c r="BI31" s="370">
        <f>'VT 2019'!BT31-BF31</f>
        <v>0</v>
      </c>
      <c r="BJ31" s="711"/>
      <c r="BK31" s="730"/>
      <c r="BL31" s="370">
        <f>'VT 2019'!BW31</f>
        <v>0</v>
      </c>
      <c r="BM31" s="712"/>
      <c r="BN31" s="724"/>
      <c r="BO31" s="736"/>
      <c r="BP31" s="383" t="s">
        <v>60</v>
      </c>
    </row>
    <row r="32" spans="2:68" ht="15.75" customHeight="1" x14ac:dyDescent="0.25">
      <c r="B32" s="669"/>
      <c r="C32" s="672"/>
      <c r="D32" s="384"/>
      <c r="E32" s="385" t="s">
        <v>165</v>
      </c>
      <c r="F32" s="208"/>
      <c r="G32" s="25"/>
      <c r="H32" s="45"/>
      <c r="I32" s="208"/>
      <c r="J32" s="25"/>
      <c r="K32" s="45"/>
      <c r="M32" s="698"/>
      <c r="N32" s="699"/>
      <c r="O32" s="700"/>
      <c r="P32" s="699"/>
      <c r="Q32" s="683"/>
      <c r="R32" s="684"/>
      <c r="S32" s="684"/>
      <c r="T32" s="693"/>
      <c r="U32" s="20"/>
      <c r="V32" s="20"/>
      <c r="W32" s="20"/>
      <c r="X32" s="20"/>
      <c r="Y32" s="20"/>
      <c r="Z32" s="20"/>
      <c r="AA32" s="20"/>
      <c r="AB32" s="20"/>
      <c r="AC32" s="20"/>
      <c r="AD32" s="20"/>
      <c r="AE32" s="20"/>
      <c r="AF32" s="20"/>
      <c r="AG32" s="20"/>
      <c r="AH32" s="21"/>
      <c r="AI32" s="260"/>
      <c r="AJ32" s="41"/>
      <c r="AK32" s="19"/>
      <c r="AL32" s="683"/>
      <c r="AM32" s="684"/>
      <c r="AN32" s="684"/>
      <c r="AO32" s="693"/>
      <c r="AP32" s="20"/>
      <c r="AQ32" s="20"/>
      <c r="AR32" s="20"/>
      <c r="AS32" s="20"/>
      <c r="AT32" s="20"/>
      <c r="AU32" s="20"/>
      <c r="AV32" s="20"/>
      <c r="AW32" s="20"/>
      <c r="AX32" s="20"/>
      <c r="AY32" s="20"/>
      <c r="AZ32" s="20"/>
      <c r="BA32" s="20"/>
      <c r="BB32" s="20"/>
      <c r="BC32" s="21"/>
      <c r="BE32" s="386" t="s">
        <v>165</v>
      </c>
      <c r="BF32" s="1051">
        <f>'VT 2015'!BT32</f>
        <v>0</v>
      </c>
      <c r="BG32" s="1060">
        <f>BF32+BF33+BF34+BF35</f>
        <v>0</v>
      </c>
      <c r="BH32" s="1055"/>
      <c r="BI32" s="364">
        <f>'VT 2019'!BT32-BF32</f>
        <v>0</v>
      </c>
      <c r="BJ32" s="710">
        <f>BI32+BI33+BI34+BI35</f>
        <v>0</v>
      </c>
      <c r="BK32" s="730"/>
      <c r="BL32" s="364">
        <f>'VT 2019'!BW32</f>
        <v>0</v>
      </c>
      <c r="BM32" s="710">
        <f t="shared" ref="BM32" si="4">BL32+BL33+BL34+BL35</f>
        <v>0</v>
      </c>
      <c r="BN32" s="724"/>
      <c r="BO32" s="736"/>
      <c r="BP32" s="386" t="s">
        <v>165</v>
      </c>
    </row>
    <row r="33" spans="2:68" ht="15.75" customHeight="1" x14ac:dyDescent="0.25">
      <c r="B33" s="669"/>
      <c r="C33" s="672"/>
      <c r="D33" s="387"/>
      <c r="E33" s="299" t="s">
        <v>166</v>
      </c>
      <c r="F33" s="208"/>
      <c r="G33" s="26"/>
      <c r="H33" s="46"/>
      <c r="I33" s="208"/>
      <c r="J33" s="26"/>
      <c r="K33" s="46"/>
      <c r="M33" s="701"/>
      <c r="N33" s="702"/>
      <c r="O33" s="703"/>
      <c r="P33" s="702"/>
      <c r="Q33" s="683"/>
      <c r="R33" s="684"/>
      <c r="S33" s="684"/>
      <c r="T33" s="693"/>
      <c r="U33" s="28"/>
      <c r="V33" s="28"/>
      <c r="W33" s="28"/>
      <c r="X33" s="28"/>
      <c r="Y33" s="28"/>
      <c r="Z33" s="28"/>
      <c r="AA33" s="28"/>
      <c r="AB33" s="28"/>
      <c r="AC33" s="28"/>
      <c r="AD33" s="28"/>
      <c r="AE33" s="28"/>
      <c r="AF33" s="28"/>
      <c r="AG33" s="28"/>
      <c r="AH33" s="29"/>
      <c r="AI33" s="260"/>
      <c r="AJ33" s="43"/>
      <c r="AK33" s="27"/>
      <c r="AL33" s="683"/>
      <c r="AM33" s="684"/>
      <c r="AN33" s="684"/>
      <c r="AO33" s="693"/>
      <c r="AP33" s="28"/>
      <c r="AQ33" s="28"/>
      <c r="AR33" s="28"/>
      <c r="AS33" s="28"/>
      <c r="AT33" s="28"/>
      <c r="AU33" s="28"/>
      <c r="AV33" s="28"/>
      <c r="AW33" s="28"/>
      <c r="AX33" s="28"/>
      <c r="AY33" s="28"/>
      <c r="AZ33" s="28"/>
      <c r="BA33" s="28"/>
      <c r="BB33" s="28"/>
      <c r="BC33" s="29"/>
      <c r="BE33" s="388" t="s">
        <v>166</v>
      </c>
      <c r="BF33" s="1051">
        <f>'VT 2015'!BT33</f>
        <v>0</v>
      </c>
      <c r="BG33" s="1061"/>
      <c r="BH33" s="1055"/>
      <c r="BI33" s="364">
        <f>'VT 2019'!BT33-BF33</f>
        <v>0</v>
      </c>
      <c r="BJ33" s="711"/>
      <c r="BK33" s="730"/>
      <c r="BL33" s="364">
        <f>'VT 2019'!BW33</f>
        <v>0</v>
      </c>
      <c r="BM33" s="711"/>
      <c r="BN33" s="724"/>
      <c r="BO33" s="736"/>
      <c r="BP33" s="388" t="s">
        <v>166</v>
      </c>
    </row>
    <row r="34" spans="2:68" ht="16.5" customHeight="1" x14ac:dyDescent="0.25">
      <c r="B34" s="669"/>
      <c r="C34" s="672"/>
      <c r="D34" s="387"/>
      <c r="E34" s="299" t="s">
        <v>167</v>
      </c>
      <c r="F34" s="208"/>
      <c r="G34" s="26"/>
      <c r="H34" s="46"/>
      <c r="I34" s="208"/>
      <c r="J34" s="26"/>
      <c r="K34" s="46"/>
      <c r="M34" s="701"/>
      <c r="N34" s="702"/>
      <c r="O34" s="703"/>
      <c r="P34" s="702"/>
      <c r="Q34" s="683"/>
      <c r="R34" s="684"/>
      <c r="S34" s="684"/>
      <c r="T34" s="693"/>
      <c r="U34" s="20"/>
      <c r="V34" s="20"/>
      <c r="W34" s="20"/>
      <c r="X34" s="20"/>
      <c r="Y34" s="20"/>
      <c r="Z34" s="20"/>
      <c r="AA34" s="20"/>
      <c r="AB34" s="20"/>
      <c r="AC34" s="20"/>
      <c r="AD34" s="20"/>
      <c r="AE34" s="20"/>
      <c r="AF34" s="20"/>
      <c r="AG34" s="20"/>
      <c r="AH34" s="21"/>
      <c r="AI34" s="260"/>
      <c r="AJ34" s="41"/>
      <c r="AK34" s="19"/>
      <c r="AL34" s="683"/>
      <c r="AM34" s="684"/>
      <c r="AN34" s="684"/>
      <c r="AO34" s="693"/>
      <c r="AP34" s="20"/>
      <c r="AQ34" s="20"/>
      <c r="AR34" s="20"/>
      <c r="AS34" s="20"/>
      <c r="AT34" s="20"/>
      <c r="AU34" s="20"/>
      <c r="AV34" s="20"/>
      <c r="AW34" s="20"/>
      <c r="AX34" s="20"/>
      <c r="AY34" s="20"/>
      <c r="AZ34" s="20"/>
      <c r="BA34" s="20"/>
      <c r="BB34" s="20"/>
      <c r="BC34" s="21"/>
      <c r="BE34" s="388" t="s">
        <v>167</v>
      </c>
      <c r="BF34" s="1051">
        <f>'VT 2015'!BT34</f>
        <v>0</v>
      </c>
      <c r="BG34" s="1061"/>
      <c r="BH34" s="1055"/>
      <c r="BI34" s="364">
        <f>'VT 2019'!BT34-BF34</f>
        <v>0</v>
      </c>
      <c r="BJ34" s="711"/>
      <c r="BK34" s="730"/>
      <c r="BL34" s="364">
        <f>'VT 2019'!BW34</f>
        <v>0</v>
      </c>
      <c r="BM34" s="711"/>
      <c r="BN34" s="724"/>
      <c r="BO34" s="736"/>
      <c r="BP34" s="388" t="s">
        <v>167</v>
      </c>
    </row>
    <row r="35" spans="2:68" ht="15.75" customHeight="1" thickBot="1" x14ac:dyDescent="0.3">
      <c r="B35" s="669"/>
      <c r="C35" s="672"/>
      <c r="D35" s="382"/>
      <c r="E35" s="323" t="s">
        <v>169</v>
      </c>
      <c r="F35" s="208"/>
      <c r="G35" s="13"/>
      <c r="H35" s="47"/>
      <c r="I35" s="208"/>
      <c r="J35" s="13"/>
      <c r="K35" s="47"/>
      <c r="M35" s="704"/>
      <c r="N35" s="705"/>
      <c r="O35" s="706"/>
      <c r="P35" s="705"/>
      <c r="Q35" s="683"/>
      <c r="R35" s="684"/>
      <c r="S35" s="684"/>
      <c r="T35" s="693"/>
      <c r="U35" s="9"/>
      <c r="V35" s="9"/>
      <c r="W35" s="9"/>
      <c r="X35" s="9"/>
      <c r="Y35" s="9"/>
      <c r="Z35" s="9"/>
      <c r="AA35" s="9"/>
      <c r="AB35" s="9"/>
      <c r="AC35" s="9"/>
      <c r="AD35" s="9"/>
      <c r="AE35" s="9"/>
      <c r="AF35" s="9"/>
      <c r="AG35" s="9"/>
      <c r="AH35" s="10"/>
      <c r="AI35" s="260"/>
      <c r="AJ35" s="42"/>
      <c r="AK35" s="12"/>
      <c r="AL35" s="683"/>
      <c r="AM35" s="684"/>
      <c r="AN35" s="684"/>
      <c r="AO35" s="693"/>
      <c r="AP35" s="9"/>
      <c r="AQ35" s="9"/>
      <c r="AR35" s="9"/>
      <c r="AS35" s="9"/>
      <c r="AT35" s="9"/>
      <c r="AU35" s="9"/>
      <c r="AV35" s="9"/>
      <c r="AW35" s="9"/>
      <c r="AX35" s="9"/>
      <c r="AY35" s="9"/>
      <c r="AZ35" s="9"/>
      <c r="BA35" s="9"/>
      <c r="BB35" s="9"/>
      <c r="BC35" s="10"/>
      <c r="BE35" s="389" t="s">
        <v>169</v>
      </c>
      <c r="BF35" s="1056">
        <f>'VT 2015'!BT35</f>
        <v>0</v>
      </c>
      <c r="BG35" s="1062"/>
      <c r="BH35" s="1055"/>
      <c r="BI35" s="370">
        <f>'VT 2019'!BT35-BF35</f>
        <v>0</v>
      </c>
      <c r="BJ35" s="712"/>
      <c r="BK35" s="730"/>
      <c r="BL35" s="370">
        <f>'VT 2019'!BW35</f>
        <v>0</v>
      </c>
      <c r="BM35" s="712"/>
      <c r="BN35" s="724"/>
      <c r="BO35" s="736"/>
      <c r="BP35" s="389" t="s">
        <v>169</v>
      </c>
    </row>
    <row r="36" spans="2:68" ht="15.75" customHeight="1" x14ac:dyDescent="0.25">
      <c r="B36" s="669"/>
      <c r="C36" s="672"/>
      <c r="D36" s="384"/>
      <c r="E36" s="385" t="s">
        <v>176</v>
      </c>
      <c r="F36" s="208"/>
      <c r="G36" s="25"/>
      <c r="H36" s="45"/>
      <c r="I36" s="209"/>
      <c r="J36" s="25"/>
      <c r="K36" s="45"/>
      <c r="L36" s="390"/>
      <c r="M36" s="698"/>
      <c r="N36" s="707"/>
      <c r="O36" s="700"/>
      <c r="P36" s="699"/>
      <c r="Q36" s="683"/>
      <c r="R36" s="684"/>
      <c r="S36" s="684"/>
      <c r="T36" s="693"/>
      <c r="U36" s="64"/>
      <c r="V36" s="64"/>
      <c r="W36" s="65"/>
      <c r="X36" s="64"/>
      <c r="Y36" s="65"/>
      <c r="Z36" s="64"/>
      <c r="AA36" s="65"/>
      <c r="AB36" s="64"/>
      <c r="AC36" s="65"/>
      <c r="AD36" s="64"/>
      <c r="AE36" s="65"/>
      <c r="AF36" s="64"/>
      <c r="AG36" s="65"/>
      <c r="AH36" s="66"/>
      <c r="AI36" s="260"/>
      <c r="AJ36" s="22"/>
      <c r="AK36" s="19"/>
      <c r="AL36" s="683"/>
      <c r="AM36" s="684"/>
      <c r="AN36" s="684"/>
      <c r="AO36" s="693"/>
      <c r="AP36" s="64"/>
      <c r="AQ36" s="64"/>
      <c r="AR36" s="65"/>
      <c r="AS36" s="64"/>
      <c r="AT36" s="65"/>
      <c r="AU36" s="64"/>
      <c r="AV36" s="65"/>
      <c r="AW36" s="64"/>
      <c r="AX36" s="65"/>
      <c r="AY36" s="64"/>
      <c r="AZ36" s="65"/>
      <c r="BA36" s="64"/>
      <c r="BB36" s="65"/>
      <c r="BC36" s="66"/>
      <c r="BE36" s="386" t="s">
        <v>176</v>
      </c>
      <c r="BF36" s="1051">
        <f>'VT 2015'!BT36</f>
        <v>0</v>
      </c>
      <c r="BG36" s="1060">
        <f>BF36+BF37+BF38+BF39</f>
        <v>0</v>
      </c>
      <c r="BH36" s="1055"/>
      <c r="BI36" s="364">
        <f>'VT 2019'!BT36-BF36</f>
        <v>0</v>
      </c>
      <c r="BJ36" s="710">
        <f>BI36+BI37+BI38+BI39</f>
        <v>0</v>
      </c>
      <c r="BK36" s="730"/>
      <c r="BL36" s="364">
        <f>'VT 2019'!BW36</f>
        <v>0</v>
      </c>
      <c r="BM36" s="710">
        <f t="shared" ref="BM36" si="5">BL36+BL37+BL38+BL39</f>
        <v>0</v>
      </c>
      <c r="BN36" s="724"/>
      <c r="BO36" s="736"/>
      <c r="BP36" s="386" t="s">
        <v>176</v>
      </c>
    </row>
    <row r="37" spans="2:68" ht="16.5" customHeight="1" x14ac:dyDescent="0.25">
      <c r="B37" s="669"/>
      <c r="C37" s="672"/>
      <c r="D37" s="387"/>
      <c r="E37" s="299" t="s">
        <v>177</v>
      </c>
      <c r="F37" s="208"/>
      <c r="G37" s="26"/>
      <c r="H37" s="46"/>
      <c r="I37" s="209"/>
      <c r="J37" s="26"/>
      <c r="K37" s="46"/>
      <c r="L37" s="390"/>
      <c r="M37" s="701"/>
      <c r="N37" s="708"/>
      <c r="O37" s="703"/>
      <c r="P37" s="702"/>
      <c r="Q37" s="683"/>
      <c r="R37" s="684"/>
      <c r="S37" s="684"/>
      <c r="T37" s="693"/>
      <c r="U37" s="67"/>
      <c r="V37" s="67"/>
      <c r="W37" s="68"/>
      <c r="X37" s="67"/>
      <c r="Y37" s="68"/>
      <c r="Z37" s="67"/>
      <c r="AA37" s="68"/>
      <c r="AB37" s="67"/>
      <c r="AC37" s="68"/>
      <c r="AD37" s="67"/>
      <c r="AE37" s="68"/>
      <c r="AF37" s="67"/>
      <c r="AG37" s="68"/>
      <c r="AH37" s="69"/>
      <c r="AI37" s="260"/>
      <c r="AJ37" s="73"/>
      <c r="AK37" s="27"/>
      <c r="AL37" s="683"/>
      <c r="AM37" s="684"/>
      <c r="AN37" s="684"/>
      <c r="AO37" s="693"/>
      <c r="AP37" s="67"/>
      <c r="AQ37" s="67"/>
      <c r="AR37" s="68"/>
      <c r="AS37" s="67"/>
      <c r="AT37" s="68"/>
      <c r="AU37" s="67"/>
      <c r="AV37" s="68"/>
      <c r="AW37" s="67"/>
      <c r="AX37" s="68"/>
      <c r="AY37" s="67"/>
      <c r="AZ37" s="68"/>
      <c r="BA37" s="67"/>
      <c r="BB37" s="68"/>
      <c r="BC37" s="69"/>
      <c r="BE37" s="388" t="s">
        <v>177</v>
      </c>
      <c r="BF37" s="1051">
        <f>'VT 2015'!BT37</f>
        <v>0</v>
      </c>
      <c r="BG37" s="1061"/>
      <c r="BH37" s="1055"/>
      <c r="BI37" s="364">
        <f>'VT 2019'!BT37-BF37</f>
        <v>0</v>
      </c>
      <c r="BJ37" s="711"/>
      <c r="BK37" s="730"/>
      <c r="BL37" s="364">
        <f>'VT 2019'!BW37</f>
        <v>0</v>
      </c>
      <c r="BM37" s="711"/>
      <c r="BN37" s="724"/>
      <c r="BO37" s="736"/>
      <c r="BP37" s="388" t="s">
        <v>177</v>
      </c>
    </row>
    <row r="38" spans="2:68" ht="16.5" customHeight="1" x14ac:dyDescent="0.25">
      <c r="B38" s="669"/>
      <c r="C38" s="672"/>
      <c r="D38" s="387"/>
      <c r="E38" s="299" t="s">
        <v>174</v>
      </c>
      <c r="F38" s="208"/>
      <c r="G38" s="26"/>
      <c r="H38" s="46"/>
      <c r="I38" s="209"/>
      <c r="J38" s="26"/>
      <c r="K38" s="46"/>
      <c r="L38" s="390"/>
      <c r="M38" s="701"/>
      <c r="N38" s="708"/>
      <c r="O38" s="703"/>
      <c r="P38" s="702"/>
      <c r="Q38" s="683"/>
      <c r="R38" s="684"/>
      <c r="S38" s="684"/>
      <c r="T38" s="693"/>
      <c r="U38" s="64"/>
      <c r="V38" s="64"/>
      <c r="W38" s="65"/>
      <c r="X38" s="64"/>
      <c r="Y38" s="65"/>
      <c r="Z38" s="64"/>
      <c r="AA38" s="65"/>
      <c r="AB38" s="64"/>
      <c r="AC38" s="65"/>
      <c r="AD38" s="64"/>
      <c r="AE38" s="65"/>
      <c r="AF38" s="64"/>
      <c r="AG38" s="65"/>
      <c r="AH38" s="66"/>
      <c r="AI38" s="260"/>
      <c r="AJ38" s="22"/>
      <c r="AK38" s="19"/>
      <c r="AL38" s="683"/>
      <c r="AM38" s="684"/>
      <c r="AN38" s="684"/>
      <c r="AO38" s="693"/>
      <c r="AP38" s="64"/>
      <c r="AQ38" s="64"/>
      <c r="AR38" s="65"/>
      <c r="AS38" s="64"/>
      <c r="AT38" s="65"/>
      <c r="AU38" s="64"/>
      <c r="AV38" s="65"/>
      <c r="AW38" s="64"/>
      <c r="AX38" s="65"/>
      <c r="AY38" s="64"/>
      <c r="AZ38" s="65"/>
      <c r="BA38" s="64"/>
      <c r="BB38" s="65"/>
      <c r="BC38" s="66"/>
      <c r="BE38" s="388" t="s">
        <v>174</v>
      </c>
      <c r="BF38" s="1051">
        <f>'VT 2015'!BT38</f>
        <v>0</v>
      </c>
      <c r="BG38" s="1061"/>
      <c r="BH38" s="1055"/>
      <c r="BI38" s="364">
        <f>'VT 2019'!BT38-BF38</f>
        <v>0</v>
      </c>
      <c r="BJ38" s="711"/>
      <c r="BK38" s="730"/>
      <c r="BL38" s="364">
        <f>'VT 2019'!BW38</f>
        <v>0</v>
      </c>
      <c r="BM38" s="711"/>
      <c r="BN38" s="724"/>
      <c r="BO38" s="736"/>
      <c r="BP38" s="388" t="s">
        <v>174</v>
      </c>
    </row>
    <row r="39" spans="2:68" ht="19.5" customHeight="1" thickBot="1" x14ac:dyDescent="0.3">
      <c r="B39" s="670"/>
      <c r="C39" s="673"/>
      <c r="D39" s="382"/>
      <c r="E39" s="323" t="s">
        <v>175</v>
      </c>
      <c r="F39" s="208"/>
      <c r="G39" s="13"/>
      <c r="H39" s="47"/>
      <c r="I39" s="209"/>
      <c r="J39" s="13"/>
      <c r="K39" s="47"/>
      <c r="L39" s="390"/>
      <c r="M39" s="689"/>
      <c r="N39" s="690"/>
      <c r="O39" s="691"/>
      <c r="P39" s="692"/>
      <c r="Q39" s="694"/>
      <c r="R39" s="695"/>
      <c r="S39" s="695"/>
      <c r="T39" s="696"/>
      <c r="U39" s="70"/>
      <c r="V39" s="70"/>
      <c r="W39" s="71"/>
      <c r="X39" s="70"/>
      <c r="Y39" s="71"/>
      <c r="Z39" s="70"/>
      <c r="AA39" s="71"/>
      <c r="AB39" s="70"/>
      <c r="AC39" s="71"/>
      <c r="AD39" s="70"/>
      <c r="AE39" s="71"/>
      <c r="AF39" s="70"/>
      <c r="AG39" s="71"/>
      <c r="AH39" s="72"/>
      <c r="AI39" s="260"/>
      <c r="AJ39" s="11"/>
      <c r="AK39" s="12"/>
      <c r="AL39" s="694"/>
      <c r="AM39" s="695"/>
      <c r="AN39" s="695"/>
      <c r="AO39" s="696"/>
      <c r="AP39" s="70"/>
      <c r="AQ39" s="70"/>
      <c r="AR39" s="71"/>
      <c r="AS39" s="70"/>
      <c r="AT39" s="71"/>
      <c r="AU39" s="70"/>
      <c r="AV39" s="71"/>
      <c r="AW39" s="70"/>
      <c r="AX39" s="71"/>
      <c r="AY39" s="70"/>
      <c r="AZ39" s="71"/>
      <c r="BA39" s="70"/>
      <c r="BB39" s="71"/>
      <c r="BC39" s="72"/>
      <c r="BE39" s="389" t="s">
        <v>175</v>
      </c>
      <c r="BF39" s="1056">
        <f>'VT 2015'!BT39</f>
        <v>0</v>
      </c>
      <c r="BG39" s="1062"/>
      <c r="BH39" s="1059"/>
      <c r="BI39" s="370">
        <f>'VT 2019'!BT39-BF39</f>
        <v>0</v>
      </c>
      <c r="BJ39" s="712"/>
      <c r="BK39" s="731"/>
      <c r="BL39" s="370">
        <f>'VT 2019'!BW39</f>
        <v>0</v>
      </c>
      <c r="BM39" s="712"/>
      <c r="BN39" s="725"/>
      <c r="BO39" s="737"/>
      <c r="BP39" s="389" t="s">
        <v>175</v>
      </c>
    </row>
    <row r="40" spans="2:68" x14ac:dyDescent="0.25">
      <c r="BE40" s="210"/>
      <c r="BF40" s="210"/>
      <c r="BG40" s="210"/>
      <c r="BH40" s="210"/>
      <c r="BI40" s="210"/>
      <c r="BJ40" s="210"/>
      <c r="BK40" s="210"/>
      <c r="BL40" s="210"/>
      <c r="BM40" s="210"/>
      <c r="BN40" s="210"/>
      <c r="BO40" s="210"/>
      <c r="BP40" s="210"/>
    </row>
    <row r="41" spans="2:68" x14ac:dyDescent="0.25">
      <c r="B41" s="556" t="s">
        <v>195</v>
      </c>
    </row>
    <row r="44" spans="2:68" x14ac:dyDescent="0.25">
      <c r="AL44" s="391"/>
    </row>
  </sheetData>
  <sheetProtection algorithmName="SHA-512" hashValue="ZOAjg2QcQYQTdqn5BLUl7+z1C91a9r8jWHXtrrLdPEV9rhqa3qRlgr+FnX5UevVxElUxi/hmKLuzo46+LRth2w==" saltValue="yyB5VMsnE55LzLj/n+QgKg==" spinCount="100000" sheet="1" objects="1" scenarios="1"/>
  <mergeCells count="146">
    <mergeCell ref="BF2:BH3"/>
    <mergeCell ref="BI2:BK3"/>
    <mergeCell ref="BO4:BO7"/>
    <mergeCell ref="BO8:BO39"/>
    <mergeCell ref="BM8:BM11"/>
    <mergeCell ref="BN8:BN39"/>
    <mergeCell ref="BM12:BM15"/>
    <mergeCell ref="BM16:BM19"/>
    <mergeCell ref="BM20:BM23"/>
    <mergeCell ref="BM24:BM27"/>
    <mergeCell ref="BM28:BM31"/>
    <mergeCell ref="BM32:BM35"/>
    <mergeCell ref="BM36:BM39"/>
    <mergeCell ref="BL4:BN6"/>
    <mergeCell ref="BG28:BG31"/>
    <mergeCell ref="BJ28:BJ31"/>
    <mergeCell ref="BG32:BG35"/>
    <mergeCell ref="BJ32:BJ35"/>
    <mergeCell ref="BG36:BG39"/>
    <mergeCell ref="BJ36:BJ39"/>
    <mergeCell ref="BF4:BH5"/>
    <mergeCell ref="BI4:BK5"/>
    <mergeCell ref="BF6:BH6"/>
    <mergeCell ref="BI6:BK6"/>
    <mergeCell ref="BG8:BG11"/>
    <mergeCell ref="BH8:BH39"/>
    <mergeCell ref="BJ8:BJ11"/>
    <mergeCell ref="BK8:BK39"/>
    <mergeCell ref="BG12:BG15"/>
    <mergeCell ref="BJ12:BJ15"/>
    <mergeCell ref="BG16:BG19"/>
    <mergeCell ref="BJ16:BJ19"/>
    <mergeCell ref="BG20:BG23"/>
    <mergeCell ref="BJ20:BJ23"/>
    <mergeCell ref="BG24:BG27"/>
    <mergeCell ref="BJ24:BJ27"/>
    <mergeCell ref="AL30:AO39"/>
    <mergeCell ref="M31:N31"/>
    <mergeCell ref="O31:P31"/>
    <mergeCell ref="M32:N32"/>
    <mergeCell ref="O32:P32"/>
    <mergeCell ref="M33:N33"/>
    <mergeCell ref="O33:P33"/>
    <mergeCell ref="M34:N34"/>
    <mergeCell ref="O34:P34"/>
    <mergeCell ref="M35:N35"/>
    <mergeCell ref="O35:P35"/>
    <mergeCell ref="M36:N36"/>
    <mergeCell ref="O36:P36"/>
    <mergeCell ref="M37:N37"/>
    <mergeCell ref="O37:P37"/>
    <mergeCell ref="O30:P30"/>
    <mergeCell ref="M38:N38"/>
    <mergeCell ref="O38:P38"/>
    <mergeCell ref="AP8:BC29"/>
    <mergeCell ref="M9:N9"/>
    <mergeCell ref="O9:P9"/>
    <mergeCell ref="M10:N10"/>
    <mergeCell ref="O10:P10"/>
    <mergeCell ref="M11:N11"/>
    <mergeCell ref="O11:P11"/>
    <mergeCell ref="M12:N12"/>
    <mergeCell ref="O12:P12"/>
    <mergeCell ref="M13:N13"/>
    <mergeCell ref="O13:P13"/>
    <mergeCell ref="M14:N14"/>
    <mergeCell ref="O14:P14"/>
    <mergeCell ref="M15:N15"/>
    <mergeCell ref="O15:P15"/>
    <mergeCell ref="M16:N16"/>
    <mergeCell ref="O22:P22"/>
    <mergeCell ref="M23:N23"/>
    <mergeCell ref="M24:N24"/>
    <mergeCell ref="O24:P24"/>
    <mergeCell ref="O21:P21"/>
    <mergeCell ref="M28:N28"/>
    <mergeCell ref="O28:P28"/>
    <mergeCell ref="M29:N29"/>
    <mergeCell ref="S7:T7"/>
    <mergeCell ref="M26:N26"/>
    <mergeCell ref="O26:P26"/>
    <mergeCell ref="AN7:AO7"/>
    <mergeCell ref="B8:B39"/>
    <mergeCell ref="C8:C39"/>
    <mergeCell ref="G8:H28"/>
    <mergeCell ref="J8:K28"/>
    <mergeCell ref="M8:N8"/>
    <mergeCell ref="O8:P8"/>
    <mergeCell ref="U8:AH29"/>
    <mergeCell ref="O16:P16"/>
    <mergeCell ref="M17:N17"/>
    <mergeCell ref="O17:P17"/>
    <mergeCell ref="M18:N18"/>
    <mergeCell ref="O18:P18"/>
    <mergeCell ref="M19:N19"/>
    <mergeCell ref="O20:P20"/>
    <mergeCell ref="M21:N21"/>
    <mergeCell ref="M27:N27"/>
    <mergeCell ref="O27:P27"/>
    <mergeCell ref="M39:N39"/>
    <mergeCell ref="O39:P39"/>
    <mergeCell ref="Q30:T39"/>
    <mergeCell ref="O29:P29"/>
    <mergeCell ref="M30:N30"/>
    <mergeCell ref="M22:N22"/>
    <mergeCell ref="O23:P23"/>
    <mergeCell ref="M5:N5"/>
    <mergeCell ref="O5:P5"/>
    <mergeCell ref="O19:P19"/>
    <mergeCell ref="M20:N20"/>
    <mergeCell ref="B6:E6"/>
    <mergeCell ref="M6:N6"/>
    <mergeCell ref="O6:P6"/>
    <mergeCell ref="B7:E7"/>
    <mergeCell ref="M25:N25"/>
    <mergeCell ref="O25:P25"/>
    <mergeCell ref="U6:AH6"/>
    <mergeCell ref="AP6:BC6"/>
    <mergeCell ref="AP4:AQ4"/>
    <mergeCell ref="AR4:AS4"/>
    <mergeCell ref="AT4:AU4"/>
    <mergeCell ref="AV4:AW4"/>
    <mergeCell ref="AX4:AY4"/>
    <mergeCell ref="AC4:AD4"/>
    <mergeCell ref="AE4:AF4"/>
    <mergeCell ref="AG4:AH4"/>
    <mergeCell ref="AL4:AM4"/>
    <mergeCell ref="AN4:AO4"/>
    <mergeCell ref="G2:H2"/>
    <mergeCell ref="J2:K2"/>
    <mergeCell ref="M2:AH2"/>
    <mergeCell ref="AJ2:BC2"/>
    <mergeCell ref="G3:H4"/>
    <mergeCell ref="J3:K4"/>
    <mergeCell ref="M3:P4"/>
    <mergeCell ref="Q3:AG3"/>
    <mergeCell ref="AJ3:AK4"/>
    <mergeCell ref="AL3:BC3"/>
    <mergeCell ref="Q4:R4"/>
    <mergeCell ref="S4:T4"/>
    <mergeCell ref="U4:V4"/>
    <mergeCell ref="W4:X4"/>
    <mergeCell ref="Y4:Z4"/>
    <mergeCell ref="AA4:AB4"/>
    <mergeCell ref="AZ4:BA4"/>
    <mergeCell ref="BB4:BC4"/>
  </mergeCells>
  <pageMargins left="0.7" right="0.7" top="0.78740157499999996" bottom="0.78740157499999996" header="0.3" footer="0.3"/>
  <pageSetup paperSize="9"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
                <anchor moveWithCells="1">
                  <from>
                    <xdr:col>3</xdr:col>
                    <xdr:colOff>0</xdr:colOff>
                    <xdr:row>7</xdr:row>
                    <xdr:rowOff>9525</xdr:rowOff>
                  </from>
                  <to>
                    <xdr:col>3</xdr:col>
                    <xdr:colOff>200025</xdr:colOff>
                    <xdr:row>7</xdr:row>
                    <xdr:rowOff>190500</xdr:rowOff>
                  </to>
                </anchor>
              </controlPr>
            </control>
          </mc:Choice>
        </mc:AlternateContent>
        <mc:AlternateContent xmlns:mc="http://schemas.openxmlformats.org/markup-compatibility/2006">
          <mc:Choice Requires="x14">
            <control shapeId="2050" r:id="rId6" name="Check Box 4">
              <controlPr defaultSize="0" autoFill="0" autoLine="0" autoPict="0">
                <anchor moveWithCells="1">
                  <from>
                    <xdr:col>3</xdr:col>
                    <xdr:colOff>0</xdr:colOff>
                    <xdr:row>8</xdr:row>
                    <xdr:rowOff>9525</xdr:rowOff>
                  </from>
                  <to>
                    <xdr:col>4</xdr:col>
                    <xdr:colOff>0</xdr:colOff>
                    <xdr:row>8</xdr:row>
                    <xdr:rowOff>219075</xdr:rowOff>
                  </to>
                </anchor>
              </controlPr>
            </control>
          </mc:Choice>
        </mc:AlternateContent>
        <mc:AlternateContent xmlns:mc="http://schemas.openxmlformats.org/markup-compatibility/2006">
          <mc:Choice Requires="x14">
            <control shapeId="2051" r:id="rId7" name="Check Box 7">
              <controlPr defaultSize="0" autoFill="0" autoLine="0" autoPict="0" altText="">
                <anchor moveWithCells="1">
                  <from>
                    <xdr:col>3</xdr:col>
                    <xdr:colOff>0</xdr:colOff>
                    <xdr:row>9</xdr:row>
                    <xdr:rowOff>0</xdr:rowOff>
                  </from>
                  <to>
                    <xdr:col>3</xdr:col>
                    <xdr:colOff>180975</xdr:colOff>
                    <xdr:row>9</xdr:row>
                    <xdr:rowOff>190500</xdr:rowOff>
                  </to>
                </anchor>
              </controlPr>
            </control>
          </mc:Choice>
        </mc:AlternateContent>
        <mc:AlternateContent xmlns:mc="http://schemas.openxmlformats.org/markup-compatibility/2006">
          <mc:Choice Requires="x14">
            <control shapeId="2052" r:id="rId8" name="Check Box 14">
              <controlPr defaultSize="0" autoFill="0" autoLine="0" autoPict="0" altText="">
                <anchor moveWithCells="1">
                  <from>
                    <xdr:col>3</xdr:col>
                    <xdr:colOff>0</xdr:colOff>
                    <xdr:row>10</xdr:row>
                    <xdr:rowOff>19050</xdr:rowOff>
                  </from>
                  <to>
                    <xdr:col>3</xdr:col>
                    <xdr:colOff>152400</xdr:colOff>
                    <xdr:row>10</xdr:row>
                    <xdr:rowOff>180975</xdr:rowOff>
                  </to>
                </anchor>
              </controlPr>
            </control>
          </mc:Choice>
        </mc:AlternateContent>
        <mc:AlternateContent xmlns:mc="http://schemas.openxmlformats.org/markup-compatibility/2006">
          <mc:Choice Requires="x14">
            <control shapeId="2053" r:id="rId9" name="Check Box 15">
              <controlPr defaultSize="0" autoFill="0" autoLine="0" autoPict="0">
                <anchor moveWithCells="1">
                  <from>
                    <xdr:col>3</xdr:col>
                    <xdr:colOff>0</xdr:colOff>
                    <xdr:row>10</xdr:row>
                    <xdr:rowOff>180975</xdr:rowOff>
                  </from>
                  <to>
                    <xdr:col>3</xdr:col>
                    <xdr:colOff>200025</xdr:colOff>
                    <xdr:row>11</xdr:row>
                    <xdr:rowOff>171450</xdr:rowOff>
                  </to>
                </anchor>
              </controlPr>
            </control>
          </mc:Choice>
        </mc:AlternateContent>
        <mc:AlternateContent xmlns:mc="http://schemas.openxmlformats.org/markup-compatibility/2006">
          <mc:Choice Requires="x14">
            <control shapeId="2054" r:id="rId10" name="Check Box 16">
              <controlPr defaultSize="0" autoFill="0" autoLine="0" autoPict="0" altText="">
                <anchor moveWithCells="1">
                  <from>
                    <xdr:col>3</xdr:col>
                    <xdr:colOff>0</xdr:colOff>
                    <xdr:row>11</xdr:row>
                    <xdr:rowOff>190500</xdr:rowOff>
                  </from>
                  <to>
                    <xdr:col>3</xdr:col>
                    <xdr:colOff>180975</xdr:colOff>
                    <xdr:row>12</xdr:row>
                    <xdr:rowOff>228600</xdr:rowOff>
                  </to>
                </anchor>
              </controlPr>
            </control>
          </mc:Choice>
        </mc:AlternateContent>
        <mc:AlternateContent xmlns:mc="http://schemas.openxmlformats.org/markup-compatibility/2006">
          <mc:Choice Requires="x14">
            <control shapeId="2055" r:id="rId11" name="Check Box 20">
              <controlPr defaultSize="0" autoFill="0" autoLine="0" autoPict="0" altText="">
                <anchor moveWithCells="1">
                  <from>
                    <xdr:col>3</xdr:col>
                    <xdr:colOff>0</xdr:colOff>
                    <xdr:row>13</xdr:row>
                    <xdr:rowOff>0</xdr:rowOff>
                  </from>
                  <to>
                    <xdr:col>3</xdr:col>
                    <xdr:colOff>200025</xdr:colOff>
                    <xdr:row>14</xdr:row>
                    <xdr:rowOff>9525</xdr:rowOff>
                  </to>
                </anchor>
              </controlPr>
            </control>
          </mc:Choice>
        </mc:AlternateContent>
        <mc:AlternateContent xmlns:mc="http://schemas.openxmlformats.org/markup-compatibility/2006">
          <mc:Choice Requires="x14">
            <control shapeId="2056" r:id="rId12" name="Check Box 21">
              <controlPr defaultSize="0" autoFill="0" autoLine="0" autoPict="0">
                <anchor moveWithCells="1">
                  <from>
                    <xdr:col>3</xdr:col>
                    <xdr:colOff>0</xdr:colOff>
                    <xdr:row>14</xdr:row>
                    <xdr:rowOff>9525</xdr:rowOff>
                  </from>
                  <to>
                    <xdr:col>3</xdr:col>
                    <xdr:colOff>180975</xdr:colOff>
                    <xdr:row>14</xdr:row>
                    <xdr:rowOff>171450</xdr:rowOff>
                  </to>
                </anchor>
              </controlPr>
            </control>
          </mc:Choice>
        </mc:AlternateContent>
        <mc:AlternateContent xmlns:mc="http://schemas.openxmlformats.org/markup-compatibility/2006">
          <mc:Choice Requires="x14">
            <control shapeId="2057" r:id="rId13" name="Check Box 22">
              <controlPr defaultSize="0" autoFill="0" autoLine="0" autoPict="0" altText="">
                <anchor moveWithCells="1">
                  <from>
                    <xdr:col>3</xdr:col>
                    <xdr:colOff>0</xdr:colOff>
                    <xdr:row>15</xdr:row>
                    <xdr:rowOff>0</xdr:rowOff>
                  </from>
                  <to>
                    <xdr:col>3</xdr:col>
                    <xdr:colOff>152400</xdr:colOff>
                    <xdr:row>15</xdr:row>
                    <xdr:rowOff>171450</xdr:rowOff>
                  </to>
                </anchor>
              </controlPr>
            </control>
          </mc:Choice>
        </mc:AlternateContent>
        <mc:AlternateContent xmlns:mc="http://schemas.openxmlformats.org/markup-compatibility/2006">
          <mc:Choice Requires="x14">
            <control shapeId="2058" r:id="rId14" name="Check Box 23">
              <controlPr defaultSize="0" autoFill="0" autoLine="0" autoPict="0" altText="">
                <anchor moveWithCells="1">
                  <from>
                    <xdr:col>3</xdr:col>
                    <xdr:colOff>0</xdr:colOff>
                    <xdr:row>16</xdr:row>
                    <xdr:rowOff>0</xdr:rowOff>
                  </from>
                  <to>
                    <xdr:col>3</xdr:col>
                    <xdr:colOff>171450</xdr:colOff>
                    <xdr:row>16</xdr:row>
                    <xdr:rowOff>209550</xdr:rowOff>
                  </to>
                </anchor>
              </controlPr>
            </control>
          </mc:Choice>
        </mc:AlternateContent>
        <mc:AlternateContent xmlns:mc="http://schemas.openxmlformats.org/markup-compatibility/2006">
          <mc:Choice Requires="x14">
            <control shapeId="2059" r:id="rId15" name="Check Box 24">
              <controlPr defaultSize="0" autoFill="0" autoLine="0" autoPict="0">
                <anchor moveWithCells="1">
                  <from>
                    <xdr:col>3</xdr:col>
                    <xdr:colOff>0</xdr:colOff>
                    <xdr:row>17</xdr:row>
                    <xdr:rowOff>0</xdr:rowOff>
                  </from>
                  <to>
                    <xdr:col>3</xdr:col>
                    <xdr:colOff>190500</xdr:colOff>
                    <xdr:row>18</xdr:row>
                    <xdr:rowOff>28575</xdr:rowOff>
                  </to>
                </anchor>
              </controlPr>
            </control>
          </mc:Choice>
        </mc:AlternateContent>
        <mc:AlternateContent xmlns:mc="http://schemas.openxmlformats.org/markup-compatibility/2006">
          <mc:Choice Requires="x14">
            <control shapeId="2060" r:id="rId16" name="Check Box 25">
              <controlPr defaultSize="0" autoFill="0" autoLine="0" autoPict="0" altText="">
                <anchor moveWithCells="1">
                  <from>
                    <xdr:col>3</xdr:col>
                    <xdr:colOff>0</xdr:colOff>
                    <xdr:row>18</xdr:row>
                    <xdr:rowOff>9525</xdr:rowOff>
                  </from>
                  <to>
                    <xdr:col>3</xdr:col>
                    <xdr:colOff>200025</xdr:colOff>
                    <xdr:row>19</xdr:row>
                    <xdr:rowOff>0</xdr:rowOff>
                  </to>
                </anchor>
              </controlPr>
            </control>
          </mc:Choice>
        </mc:AlternateContent>
        <mc:AlternateContent xmlns:mc="http://schemas.openxmlformats.org/markup-compatibility/2006">
          <mc:Choice Requires="x14">
            <control shapeId="2061" r:id="rId17" name="Check Box 26">
              <controlPr defaultSize="0" autoFill="0" autoLine="0" autoPict="0" altText="">
                <anchor moveWithCells="1">
                  <from>
                    <xdr:col>3</xdr:col>
                    <xdr:colOff>0</xdr:colOff>
                    <xdr:row>19</xdr:row>
                    <xdr:rowOff>9525</xdr:rowOff>
                  </from>
                  <to>
                    <xdr:col>3</xdr:col>
                    <xdr:colOff>180975</xdr:colOff>
                    <xdr:row>20</xdr:row>
                    <xdr:rowOff>0</xdr:rowOff>
                  </to>
                </anchor>
              </controlPr>
            </control>
          </mc:Choice>
        </mc:AlternateContent>
        <mc:AlternateContent xmlns:mc="http://schemas.openxmlformats.org/markup-compatibility/2006">
          <mc:Choice Requires="x14">
            <control shapeId="2062" r:id="rId18" name="Check Box 27">
              <controlPr defaultSize="0" autoFill="0" autoLine="0" autoPict="0">
                <anchor moveWithCells="1">
                  <from>
                    <xdr:col>3</xdr:col>
                    <xdr:colOff>0</xdr:colOff>
                    <xdr:row>20</xdr:row>
                    <xdr:rowOff>9525</xdr:rowOff>
                  </from>
                  <to>
                    <xdr:col>3</xdr:col>
                    <xdr:colOff>190500</xdr:colOff>
                    <xdr:row>21</xdr:row>
                    <xdr:rowOff>9525</xdr:rowOff>
                  </to>
                </anchor>
              </controlPr>
            </control>
          </mc:Choice>
        </mc:AlternateContent>
        <mc:AlternateContent xmlns:mc="http://schemas.openxmlformats.org/markup-compatibility/2006">
          <mc:Choice Requires="x14">
            <control shapeId="2063" r:id="rId19" name="Check Box 28">
              <controlPr defaultSize="0" autoFill="0" autoLine="0" autoPict="0" altText="">
                <anchor moveWithCells="1">
                  <from>
                    <xdr:col>3</xdr:col>
                    <xdr:colOff>0</xdr:colOff>
                    <xdr:row>21</xdr:row>
                    <xdr:rowOff>0</xdr:rowOff>
                  </from>
                  <to>
                    <xdr:col>4</xdr:col>
                    <xdr:colOff>0</xdr:colOff>
                    <xdr:row>21</xdr:row>
                    <xdr:rowOff>190500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3</xdr:col>
                    <xdr:colOff>9525</xdr:colOff>
                    <xdr:row>22</xdr:row>
                    <xdr:rowOff>0</xdr:rowOff>
                  </from>
                  <to>
                    <xdr:col>3</xdr:col>
                    <xdr:colOff>190500</xdr:colOff>
                    <xdr:row>23</xdr:row>
                    <xdr:rowOff>19050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3</xdr:col>
                    <xdr:colOff>9525</xdr:colOff>
                    <xdr:row>23</xdr:row>
                    <xdr:rowOff>0</xdr:rowOff>
                  </from>
                  <to>
                    <xdr:col>3</xdr:col>
                    <xdr:colOff>190500</xdr:colOff>
                    <xdr:row>23</xdr:row>
                    <xdr:rowOff>219075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3</xdr:col>
                    <xdr:colOff>9525</xdr:colOff>
                    <xdr:row>24</xdr:row>
                    <xdr:rowOff>0</xdr:rowOff>
                  </from>
                  <to>
                    <xdr:col>3</xdr:col>
                    <xdr:colOff>190500</xdr:colOff>
                    <xdr:row>24</xdr:row>
                    <xdr:rowOff>219075</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3</xdr:col>
                    <xdr:colOff>9525</xdr:colOff>
                    <xdr:row>25</xdr:row>
                    <xdr:rowOff>0</xdr:rowOff>
                  </from>
                  <to>
                    <xdr:col>3</xdr:col>
                    <xdr:colOff>190500</xdr:colOff>
                    <xdr:row>26</xdr:row>
                    <xdr:rowOff>9525</xdr:rowOff>
                  </to>
                </anchor>
              </controlPr>
            </control>
          </mc:Choice>
        </mc:AlternateContent>
        <mc:AlternateContent xmlns:mc="http://schemas.openxmlformats.org/markup-compatibility/2006">
          <mc:Choice Requires="x14">
            <control shapeId="2068" r:id="rId24" name="Check Box 20">
              <controlPr defaultSize="0" autoFill="0" autoLine="0" autoPict="0" altText="">
                <anchor moveWithCells="1">
                  <from>
                    <xdr:col>3</xdr:col>
                    <xdr:colOff>0</xdr:colOff>
                    <xdr:row>26</xdr:row>
                    <xdr:rowOff>19050</xdr:rowOff>
                  </from>
                  <to>
                    <xdr:col>3</xdr:col>
                    <xdr:colOff>200025</xdr:colOff>
                    <xdr:row>26</xdr:row>
                    <xdr:rowOff>190500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3</xdr:col>
                    <xdr:colOff>9525</xdr:colOff>
                    <xdr:row>27</xdr:row>
                    <xdr:rowOff>0</xdr:rowOff>
                  </from>
                  <to>
                    <xdr:col>3</xdr:col>
                    <xdr:colOff>190500</xdr:colOff>
                    <xdr:row>28</xdr:row>
                    <xdr:rowOff>9525</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3</xdr:col>
                    <xdr:colOff>9525</xdr:colOff>
                    <xdr:row>28</xdr:row>
                    <xdr:rowOff>0</xdr:rowOff>
                  </from>
                  <to>
                    <xdr:col>3</xdr:col>
                    <xdr:colOff>190500</xdr:colOff>
                    <xdr:row>29</xdr:row>
                    <xdr:rowOff>9525</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3</xdr:col>
                    <xdr:colOff>9525</xdr:colOff>
                    <xdr:row>29</xdr:row>
                    <xdr:rowOff>0</xdr:rowOff>
                  </from>
                  <to>
                    <xdr:col>3</xdr:col>
                    <xdr:colOff>190500</xdr:colOff>
                    <xdr:row>30</xdr:row>
                    <xdr:rowOff>9525</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3</xdr:col>
                    <xdr:colOff>9525</xdr:colOff>
                    <xdr:row>30</xdr:row>
                    <xdr:rowOff>0</xdr:rowOff>
                  </from>
                  <to>
                    <xdr:col>3</xdr:col>
                    <xdr:colOff>190500</xdr:colOff>
                    <xdr:row>31</xdr:row>
                    <xdr:rowOff>19050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3</xdr:col>
                    <xdr:colOff>9525</xdr:colOff>
                    <xdr:row>31</xdr:row>
                    <xdr:rowOff>0</xdr:rowOff>
                  </from>
                  <to>
                    <xdr:col>3</xdr:col>
                    <xdr:colOff>190500</xdr:colOff>
                    <xdr:row>32</xdr:row>
                    <xdr:rowOff>19050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3</xdr:col>
                    <xdr:colOff>9525</xdr:colOff>
                    <xdr:row>32</xdr:row>
                    <xdr:rowOff>0</xdr:rowOff>
                  </from>
                  <to>
                    <xdr:col>3</xdr:col>
                    <xdr:colOff>190500</xdr:colOff>
                    <xdr:row>33</xdr:row>
                    <xdr:rowOff>19050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3</xdr:col>
                    <xdr:colOff>9525</xdr:colOff>
                    <xdr:row>33</xdr:row>
                    <xdr:rowOff>0</xdr:rowOff>
                  </from>
                  <to>
                    <xdr:col>3</xdr:col>
                    <xdr:colOff>190500</xdr:colOff>
                    <xdr:row>34</xdr:row>
                    <xdr:rowOff>9525</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3</xdr:col>
                    <xdr:colOff>9525</xdr:colOff>
                    <xdr:row>34</xdr:row>
                    <xdr:rowOff>0</xdr:rowOff>
                  </from>
                  <to>
                    <xdr:col>3</xdr:col>
                    <xdr:colOff>190500</xdr:colOff>
                    <xdr:row>35</xdr:row>
                    <xdr:rowOff>19050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3</xdr:col>
                    <xdr:colOff>9525</xdr:colOff>
                    <xdr:row>35</xdr:row>
                    <xdr:rowOff>0</xdr:rowOff>
                  </from>
                  <to>
                    <xdr:col>3</xdr:col>
                    <xdr:colOff>190500</xdr:colOff>
                    <xdr:row>36</xdr:row>
                    <xdr:rowOff>19050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3</xdr:col>
                    <xdr:colOff>9525</xdr:colOff>
                    <xdr:row>36</xdr:row>
                    <xdr:rowOff>0</xdr:rowOff>
                  </from>
                  <to>
                    <xdr:col>3</xdr:col>
                    <xdr:colOff>190500</xdr:colOff>
                    <xdr:row>37</xdr:row>
                    <xdr:rowOff>9525</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3</xdr:col>
                    <xdr:colOff>9525</xdr:colOff>
                    <xdr:row>37</xdr:row>
                    <xdr:rowOff>0</xdr:rowOff>
                  </from>
                  <to>
                    <xdr:col>3</xdr:col>
                    <xdr:colOff>190500</xdr:colOff>
                    <xdr:row>38</xdr:row>
                    <xdr:rowOff>9525</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3</xdr:col>
                    <xdr:colOff>9525</xdr:colOff>
                    <xdr:row>38</xdr:row>
                    <xdr:rowOff>0</xdr:rowOff>
                  </from>
                  <to>
                    <xdr:col>3</xdr:col>
                    <xdr:colOff>190500</xdr:colOff>
                    <xdr:row>38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B1:BP43"/>
  <sheetViews>
    <sheetView showGridLines="0" showRowColHeaders="0" zoomScale="80" zoomScaleNormal="80" workbookViewId="0"/>
  </sheetViews>
  <sheetFormatPr baseColWidth="10" defaultColWidth="10.85546875" defaultRowHeight="15" x14ac:dyDescent="0.25"/>
  <cols>
    <col min="1" max="1" width="2" style="346" customWidth="1"/>
    <col min="2" max="2" width="2.7109375" style="210" customWidth="1"/>
    <col min="3" max="3" width="7.85546875" style="210" customWidth="1"/>
    <col min="4" max="4" width="3.42578125" style="210" customWidth="1"/>
    <col min="5" max="5" width="9.28515625" style="210" bestFit="1" customWidth="1"/>
    <col min="6" max="6" width="3" style="210" customWidth="1"/>
    <col min="7" max="7" width="10.5703125" style="210" customWidth="1"/>
    <col min="8" max="8" width="11.42578125" style="210" customWidth="1"/>
    <col min="9" max="9" width="3.42578125" style="210" customWidth="1"/>
    <col min="10" max="10" width="10.140625" style="210" customWidth="1"/>
    <col min="11" max="11" width="12" style="210" customWidth="1"/>
    <col min="12" max="12" width="2.7109375" style="210" customWidth="1"/>
    <col min="13" max="14" width="8.42578125" style="210" bestFit="1" customWidth="1"/>
    <col min="15" max="16" width="10" style="210" bestFit="1" customWidth="1"/>
    <col min="17" max="20" width="11.42578125" style="210"/>
    <col min="21" max="21" width="9.7109375" style="210" customWidth="1"/>
    <col min="22" max="22" width="11.42578125" style="210" customWidth="1"/>
    <col min="23" max="23" width="10.7109375" style="210" customWidth="1"/>
    <col min="24" max="24" width="10.85546875" style="210"/>
    <col min="25" max="27" width="10.140625" style="210" customWidth="1"/>
    <col min="28" max="28" width="11" style="210" customWidth="1"/>
    <col min="29" max="29" width="10.42578125" style="210" customWidth="1"/>
    <col min="30" max="30" width="10.140625" style="210" customWidth="1"/>
    <col min="31" max="31" width="11" style="210" customWidth="1"/>
    <col min="32" max="32" width="10.28515625" style="210" customWidth="1"/>
    <col min="33" max="33" width="10.42578125" style="210" customWidth="1"/>
    <col min="34" max="34" width="11.140625" style="210" customWidth="1"/>
    <col min="35" max="35" width="3.85546875" style="210" customWidth="1"/>
    <col min="36" max="41" width="11.42578125" style="210"/>
    <col min="42" max="42" width="10.140625" style="210" customWidth="1"/>
    <col min="43" max="43" width="11.42578125" style="210" customWidth="1"/>
    <col min="44" max="44" width="10.42578125" style="210" customWidth="1"/>
    <col min="45" max="45" width="10" style="210" customWidth="1"/>
    <col min="46" max="46" width="9.42578125" style="210" customWidth="1"/>
    <col min="47" max="47" width="11.28515625" style="210" customWidth="1"/>
    <col min="48" max="48" width="11.140625" style="210" customWidth="1"/>
    <col min="49" max="49" width="10.7109375" style="210" customWidth="1"/>
    <col min="50" max="50" width="10.28515625" style="210" customWidth="1"/>
    <col min="51" max="51" width="11.42578125" style="210" customWidth="1"/>
    <col min="52" max="52" width="9.42578125" style="210" customWidth="1"/>
    <col min="53" max="53" width="11.42578125" style="210" customWidth="1"/>
    <col min="54" max="54" width="10.7109375" style="210" customWidth="1"/>
    <col min="55" max="55" width="11" style="210" customWidth="1"/>
    <col min="56" max="56" width="2.140625" style="346" customWidth="1"/>
    <col min="57" max="57" width="10.85546875" style="346"/>
    <col min="58" max="58" width="10.28515625" style="346" bestFit="1" customWidth="1"/>
    <col min="59" max="59" width="13.5703125" style="346" customWidth="1"/>
    <col min="60" max="60" width="19.7109375" style="346" customWidth="1"/>
    <col min="61" max="61" width="10.28515625" style="346" bestFit="1" customWidth="1"/>
    <col min="62" max="62" width="12.7109375" style="346" customWidth="1"/>
    <col min="63" max="63" width="19.140625" style="346" customWidth="1"/>
    <col min="64" max="64" width="10.28515625" style="346" bestFit="1" customWidth="1"/>
    <col min="65" max="65" width="13.85546875" style="346" customWidth="1"/>
    <col min="66" max="66" width="20.42578125" style="346" customWidth="1"/>
    <col min="67" max="67" width="23.5703125" style="346" customWidth="1"/>
    <col min="68" max="16384" width="10.85546875" style="346"/>
  </cols>
  <sheetData>
    <row r="1" spans="2:68" s="343" customFormat="1" ht="47.25" customHeight="1" thickBot="1" x14ac:dyDescent="0.3">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row>
    <row r="2" spans="2:68" s="343" customFormat="1" ht="18.75" customHeight="1" thickBot="1" x14ac:dyDescent="0.4">
      <c r="B2" s="210"/>
      <c r="C2" s="210"/>
      <c r="D2" s="210"/>
      <c r="E2" s="210"/>
      <c r="F2" s="211"/>
      <c r="G2" s="622" t="s">
        <v>63</v>
      </c>
      <c r="H2" s="623"/>
      <c r="I2" s="211"/>
      <c r="J2" s="622" t="s">
        <v>64</v>
      </c>
      <c r="K2" s="623"/>
      <c r="L2" s="211"/>
      <c r="M2" s="741" t="s">
        <v>16</v>
      </c>
      <c r="N2" s="742"/>
      <c r="O2" s="742"/>
      <c r="P2" s="742"/>
      <c r="Q2" s="742"/>
      <c r="R2" s="742"/>
      <c r="S2" s="742"/>
      <c r="T2" s="742"/>
      <c r="U2" s="742"/>
      <c r="V2" s="742"/>
      <c r="W2" s="742"/>
      <c r="X2" s="742"/>
      <c r="Y2" s="742"/>
      <c r="Z2" s="742"/>
      <c r="AA2" s="742"/>
      <c r="AB2" s="742"/>
      <c r="AC2" s="742"/>
      <c r="AD2" s="742"/>
      <c r="AE2" s="742"/>
      <c r="AF2" s="742"/>
      <c r="AG2" s="742"/>
      <c r="AH2" s="743"/>
      <c r="AI2" s="212"/>
      <c r="AJ2" s="741" t="s">
        <v>19</v>
      </c>
      <c r="AK2" s="742"/>
      <c r="AL2" s="742"/>
      <c r="AM2" s="742"/>
      <c r="AN2" s="742"/>
      <c r="AO2" s="742"/>
      <c r="AP2" s="742"/>
      <c r="AQ2" s="742"/>
      <c r="AR2" s="742"/>
      <c r="AS2" s="742"/>
      <c r="AT2" s="742"/>
      <c r="AU2" s="742"/>
      <c r="AV2" s="742"/>
      <c r="AW2" s="742"/>
      <c r="AX2" s="742"/>
      <c r="AY2" s="742"/>
      <c r="AZ2" s="742"/>
      <c r="BA2" s="742"/>
      <c r="BB2" s="742"/>
      <c r="BC2" s="743"/>
    </row>
    <row r="3" spans="2:68" s="343" customFormat="1" ht="19.5" customHeight="1" thickBot="1" x14ac:dyDescent="0.35">
      <c r="B3" s="210"/>
      <c r="C3" s="210"/>
      <c r="D3" s="210"/>
      <c r="E3" s="210"/>
      <c r="F3" s="211"/>
      <c r="G3" s="626" t="s">
        <v>29</v>
      </c>
      <c r="H3" s="627"/>
      <c r="I3" s="211"/>
      <c r="J3" s="626" t="s">
        <v>29</v>
      </c>
      <c r="K3" s="627"/>
      <c r="L3" s="211"/>
      <c r="M3" s="744" t="s">
        <v>29</v>
      </c>
      <c r="N3" s="745"/>
      <c r="O3" s="745"/>
      <c r="P3" s="746"/>
      <c r="Q3" s="634" t="s">
        <v>35</v>
      </c>
      <c r="R3" s="635"/>
      <c r="S3" s="635"/>
      <c r="T3" s="635"/>
      <c r="U3" s="635"/>
      <c r="V3" s="635"/>
      <c r="W3" s="635"/>
      <c r="X3" s="635"/>
      <c r="Y3" s="635"/>
      <c r="Z3" s="635"/>
      <c r="AA3" s="635"/>
      <c r="AB3" s="635"/>
      <c r="AC3" s="635"/>
      <c r="AD3" s="635"/>
      <c r="AE3" s="635"/>
      <c r="AF3" s="635"/>
      <c r="AG3" s="635"/>
      <c r="AH3" s="747"/>
      <c r="AI3" s="213"/>
      <c r="AJ3" s="744" t="s">
        <v>29</v>
      </c>
      <c r="AK3" s="746"/>
      <c r="AL3" s="634" t="s">
        <v>35</v>
      </c>
      <c r="AM3" s="635"/>
      <c r="AN3" s="635"/>
      <c r="AO3" s="635"/>
      <c r="AP3" s="635"/>
      <c r="AQ3" s="635"/>
      <c r="AR3" s="635"/>
      <c r="AS3" s="635"/>
      <c r="AT3" s="635"/>
      <c r="AU3" s="635"/>
      <c r="AV3" s="635"/>
      <c r="AW3" s="635"/>
      <c r="AX3" s="635"/>
      <c r="AY3" s="635"/>
      <c r="AZ3" s="635"/>
      <c r="BA3" s="635"/>
      <c r="BB3" s="635"/>
      <c r="BC3" s="747"/>
    </row>
    <row r="4" spans="2:68" ht="18.75" customHeight="1" x14ac:dyDescent="0.3">
      <c r="F4" s="211"/>
      <c r="G4" s="626"/>
      <c r="H4" s="627"/>
      <c r="I4" s="211"/>
      <c r="J4" s="626"/>
      <c r="K4" s="627"/>
      <c r="L4" s="211"/>
      <c r="M4" s="631"/>
      <c r="N4" s="632"/>
      <c r="O4" s="632"/>
      <c r="P4" s="633"/>
      <c r="Q4" s="637" t="s">
        <v>33</v>
      </c>
      <c r="R4" s="637"/>
      <c r="S4" s="637" t="s">
        <v>34</v>
      </c>
      <c r="T4" s="637"/>
      <c r="U4" s="643" t="s">
        <v>70</v>
      </c>
      <c r="V4" s="637"/>
      <c r="W4" s="637" t="s">
        <v>71</v>
      </c>
      <c r="X4" s="637"/>
      <c r="Y4" s="637" t="s">
        <v>72</v>
      </c>
      <c r="Z4" s="637"/>
      <c r="AA4" s="637" t="s">
        <v>73</v>
      </c>
      <c r="AB4" s="637"/>
      <c r="AC4" s="637" t="s">
        <v>74</v>
      </c>
      <c r="AD4" s="637"/>
      <c r="AE4" s="637" t="s">
        <v>75</v>
      </c>
      <c r="AF4" s="637"/>
      <c r="AG4" s="637" t="s">
        <v>76</v>
      </c>
      <c r="AH4" s="638"/>
      <c r="AI4" s="213"/>
      <c r="AJ4" s="631"/>
      <c r="AK4" s="633"/>
      <c r="AL4" s="637" t="s">
        <v>33</v>
      </c>
      <c r="AM4" s="637"/>
      <c r="AN4" s="637" t="s">
        <v>34</v>
      </c>
      <c r="AO4" s="637"/>
      <c r="AP4" s="643" t="s">
        <v>70</v>
      </c>
      <c r="AQ4" s="637"/>
      <c r="AR4" s="637" t="s">
        <v>71</v>
      </c>
      <c r="AS4" s="637"/>
      <c r="AT4" s="637" t="s">
        <v>72</v>
      </c>
      <c r="AU4" s="637"/>
      <c r="AV4" s="637" t="s">
        <v>73</v>
      </c>
      <c r="AW4" s="637"/>
      <c r="AX4" s="637" t="s">
        <v>74</v>
      </c>
      <c r="AY4" s="637"/>
      <c r="AZ4" s="637" t="s">
        <v>75</v>
      </c>
      <c r="BA4" s="637"/>
      <c r="BB4" s="637" t="s">
        <v>76</v>
      </c>
      <c r="BC4" s="638"/>
      <c r="BF4" s="1063" t="s">
        <v>199</v>
      </c>
      <c r="BG4" s="1064"/>
      <c r="BH4" s="1065"/>
      <c r="BI4" s="1063" t="s">
        <v>200</v>
      </c>
      <c r="BJ4" s="1064"/>
      <c r="BK4" s="1065"/>
    </row>
    <row r="5" spans="2:68" ht="39" customHeight="1" thickBot="1" x14ac:dyDescent="0.3">
      <c r="B5" s="214"/>
      <c r="F5" s="211"/>
      <c r="G5" s="215" t="s">
        <v>38</v>
      </c>
      <c r="H5" s="216" t="s">
        <v>17</v>
      </c>
      <c r="I5" s="211"/>
      <c r="J5" s="215" t="s">
        <v>38</v>
      </c>
      <c r="K5" s="216" t="s">
        <v>17</v>
      </c>
      <c r="L5" s="211"/>
      <c r="M5" s="652" t="s">
        <v>38</v>
      </c>
      <c r="N5" s="653"/>
      <c r="O5" s="654" t="s">
        <v>151</v>
      </c>
      <c r="P5" s="653"/>
      <c r="Q5" s="217" t="s">
        <v>38</v>
      </c>
      <c r="R5" s="217" t="s">
        <v>17</v>
      </c>
      <c r="S5" s="217" t="s">
        <v>38</v>
      </c>
      <c r="T5" s="217" t="s">
        <v>17</v>
      </c>
      <c r="U5" s="218" t="s">
        <v>38</v>
      </c>
      <c r="V5" s="217" t="s">
        <v>17</v>
      </c>
      <c r="W5" s="217" t="s">
        <v>38</v>
      </c>
      <c r="X5" s="217" t="s">
        <v>17</v>
      </c>
      <c r="Y5" s="217" t="s">
        <v>38</v>
      </c>
      <c r="Z5" s="217" t="s">
        <v>17</v>
      </c>
      <c r="AA5" s="217" t="s">
        <v>38</v>
      </c>
      <c r="AB5" s="217" t="s">
        <v>17</v>
      </c>
      <c r="AC5" s="217" t="s">
        <v>38</v>
      </c>
      <c r="AD5" s="217" t="s">
        <v>17</v>
      </c>
      <c r="AE5" s="217" t="s">
        <v>38</v>
      </c>
      <c r="AF5" s="217" t="s">
        <v>17</v>
      </c>
      <c r="AG5" s="217" t="s">
        <v>38</v>
      </c>
      <c r="AH5" s="216" t="s">
        <v>17</v>
      </c>
      <c r="AI5" s="211"/>
      <c r="AJ5" s="215" t="s">
        <v>38</v>
      </c>
      <c r="AK5" s="217" t="s">
        <v>17</v>
      </c>
      <c r="AL5" s="217" t="s">
        <v>38</v>
      </c>
      <c r="AM5" s="217" t="s">
        <v>17</v>
      </c>
      <c r="AN5" s="217" t="s">
        <v>38</v>
      </c>
      <c r="AO5" s="217" t="s">
        <v>17</v>
      </c>
      <c r="AP5" s="218" t="s">
        <v>38</v>
      </c>
      <c r="AQ5" s="217" t="s">
        <v>17</v>
      </c>
      <c r="AR5" s="217" t="s">
        <v>38</v>
      </c>
      <c r="AS5" s="217" t="s">
        <v>17</v>
      </c>
      <c r="AT5" s="217" t="s">
        <v>38</v>
      </c>
      <c r="AU5" s="217" t="s">
        <v>17</v>
      </c>
      <c r="AV5" s="217" t="s">
        <v>38</v>
      </c>
      <c r="AW5" s="217" t="s">
        <v>17</v>
      </c>
      <c r="AX5" s="217" t="s">
        <v>38</v>
      </c>
      <c r="AY5" s="217" t="s">
        <v>17</v>
      </c>
      <c r="AZ5" s="217" t="s">
        <v>38</v>
      </c>
      <c r="BA5" s="217" t="s">
        <v>17</v>
      </c>
      <c r="BB5" s="217" t="s">
        <v>38</v>
      </c>
      <c r="BC5" s="216" t="s">
        <v>17</v>
      </c>
      <c r="BF5" s="1066"/>
      <c r="BG5" s="1067"/>
      <c r="BH5" s="1068"/>
      <c r="BI5" s="1066"/>
      <c r="BJ5" s="1067"/>
      <c r="BK5" s="1068"/>
    </row>
    <row r="6" spans="2:68" ht="18.75" customHeight="1" x14ac:dyDescent="0.25">
      <c r="B6" s="749" t="s">
        <v>136</v>
      </c>
      <c r="C6" s="750"/>
      <c r="D6" s="750"/>
      <c r="E6" s="219" t="s">
        <v>44</v>
      </c>
      <c r="F6" s="211"/>
      <c r="G6" s="220">
        <v>35151</v>
      </c>
      <c r="H6" s="221" t="s">
        <v>65</v>
      </c>
      <c r="I6" s="211"/>
      <c r="J6" s="220">
        <v>35152</v>
      </c>
      <c r="K6" s="221" t="s">
        <v>66</v>
      </c>
      <c r="L6" s="211"/>
      <c r="M6" s="753">
        <v>35200</v>
      </c>
      <c r="N6" s="754"/>
      <c r="O6" s="755" t="s">
        <v>24</v>
      </c>
      <c r="P6" s="754"/>
      <c r="Q6" s="222">
        <v>35205</v>
      </c>
      <c r="R6" s="222" t="s">
        <v>140</v>
      </c>
      <c r="S6" s="222">
        <v>35202</v>
      </c>
      <c r="T6" s="222" t="s">
        <v>28</v>
      </c>
      <c r="U6" s="756"/>
      <c r="V6" s="757"/>
      <c r="W6" s="757"/>
      <c r="X6" s="757"/>
      <c r="Y6" s="757"/>
      <c r="Z6" s="757"/>
      <c r="AA6" s="757"/>
      <c r="AB6" s="757"/>
      <c r="AC6" s="757"/>
      <c r="AD6" s="757"/>
      <c r="AE6" s="757"/>
      <c r="AF6" s="757"/>
      <c r="AG6" s="757"/>
      <c r="AH6" s="758"/>
      <c r="AI6" s="211"/>
      <c r="AJ6" s="220">
        <v>35201</v>
      </c>
      <c r="AK6" s="222" t="s">
        <v>25</v>
      </c>
      <c r="AL6" s="222">
        <v>35208</v>
      </c>
      <c r="AM6" s="222" t="s">
        <v>148</v>
      </c>
      <c r="AN6" s="222">
        <v>35203</v>
      </c>
      <c r="AO6" s="222" t="s">
        <v>31</v>
      </c>
      <c r="AP6" s="756"/>
      <c r="AQ6" s="757"/>
      <c r="AR6" s="757"/>
      <c r="AS6" s="757"/>
      <c r="AT6" s="757"/>
      <c r="AU6" s="757"/>
      <c r="AV6" s="757"/>
      <c r="AW6" s="757"/>
      <c r="AX6" s="757"/>
      <c r="AY6" s="757"/>
      <c r="AZ6" s="757"/>
      <c r="BA6" s="757"/>
      <c r="BB6" s="757"/>
      <c r="BC6" s="758"/>
      <c r="BE6" s="210"/>
      <c r="BF6" s="1069" t="s">
        <v>192</v>
      </c>
      <c r="BG6" s="1070"/>
      <c r="BH6" s="1071"/>
      <c r="BI6" s="719" t="s">
        <v>191</v>
      </c>
      <c r="BJ6" s="714"/>
      <c r="BK6" s="715"/>
      <c r="BL6" s="713" t="s">
        <v>188</v>
      </c>
      <c r="BM6" s="714"/>
      <c r="BN6" s="715"/>
      <c r="BO6" s="732" t="s">
        <v>189</v>
      </c>
      <c r="BP6" s="210"/>
    </row>
    <row r="7" spans="2:68" ht="15.75" customHeight="1" thickBot="1" x14ac:dyDescent="0.3">
      <c r="B7" s="751"/>
      <c r="C7" s="752"/>
      <c r="D7" s="752"/>
      <c r="E7" s="223" t="s">
        <v>145</v>
      </c>
      <c r="F7" s="211"/>
      <c r="G7" s="224">
        <v>35151</v>
      </c>
      <c r="H7" s="225" t="s">
        <v>65</v>
      </c>
      <c r="I7" s="208"/>
      <c r="J7" s="224">
        <v>35152</v>
      </c>
      <c r="K7" s="225" t="s">
        <v>66</v>
      </c>
      <c r="L7" s="208"/>
      <c r="M7" s="761"/>
      <c r="N7" s="762"/>
      <c r="O7" s="762"/>
      <c r="P7" s="762"/>
      <c r="Q7" s="762"/>
      <c r="R7" s="762"/>
      <c r="S7" s="762"/>
      <c r="T7" s="763"/>
      <c r="U7" s="759"/>
      <c r="V7" s="752"/>
      <c r="W7" s="752"/>
      <c r="X7" s="752"/>
      <c r="Y7" s="752"/>
      <c r="Z7" s="752"/>
      <c r="AA7" s="752"/>
      <c r="AB7" s="752"/>
      <c r="AC7" s="752"/>
      <c r="AD7" s="752"/>
      <c r="AE7" s="752"/>
      <c r="AF7" s="752"/>
      <c r="AG7" s="752"/>
      <c r="AH7" s="760"/>
      <c r="AI7" s="226"/>
      <c r="AJ7" s="227" t="s">
        <v>22</v>
      </c>
      <c r="AK7" s="228" t="s">
        <v>26</v>
      </c>
      <c r="AL7" s="228" t="s">
        <v>146</v>
      </c>
      <c r="AM7" s="228" t="s">
        <v>147</v>
      </c>
      <c r="AN7" s="228" t="s">
        <v>23</v>
      </c>
      <c r="AO7" s="229" t="s">
        <v>32</v>
      </c>
      <c r="AP7" s="759"/>
      <c r="AQ7" s="752"/>
      <c r="AR7" s="752"/>
      <c r="AS7" s="752"/>
      <c r="AT7" s="752"/>
      <c r="AU7" s="752"/>
      <c r="AV7" s="752"/>
      <c r="AW7" s="752"/>
      <c r="AX7" s="752"/>
      <c r="AY7" s="752"/>
      <c r="AZ7" s="752"/>
      <c r="BA7" s="752"/>
      <c r="BB7" s="752"/>
      <c r="BC7" s="760"/>
      <c r="BE7" s="210"/>
      <c r="BF7" s="1072"/>
      <c r="BG7" s="1073"/>
      <c r="BH7" s="1074"/>
      <c r="BI7" s="720"/>
      <c r="BJ7" s="717"/>
      <c r="BK7" s="718"/>
      <c r="BL7" s="738"/>
      <c r="BM7" s="739"/>
      <c r="BN7" s="740"/>
      <c r="BO7" s="733"/>
      <c r="BP7" s="210"/>
    </row>
    <row r="8" spans="2:68" ht="40.5" customHeight="1" thickTop="1" x14ac:dyDescent="0.25">
      <c r="B8" s="764" t="s">
        <v>137</v>
      </c>
      <c r="C8" s="765"/>
      <c r="D8" s="765"/>
      <c r="E8" s="231" t="s">
        <v>44</v>
      </c>
      <c r="F8" s="211"/>
      <c r="G8" s="232">
        <v>35151</v>
      </c>
      <c r="H8" s="233" t="s">
        <v>65</v>
      </c>
      <c r="I8" s="208"/>
      <c r="J8" s="232">
        <v>35152</v>
      </c>
      <c r="K8" s="233" t="s">
        <v>66</v>
      </c>
      <c r="L8" s="208"/>
      <c r="M8" s="234" t="s">
        <v>152</v>
      </c>
      <c r="N8" s="235" t="s">
        <v>154</v>
      </c>
      <c r="O8" s="236" t="s">
        <v>153</v>
      </c>
      <c r="P8" s="236" t="s">
        <v>155</v>
      </c>
      <c r="Q8" s="237" t="s">
        <v>138</v>
      </c>
      <c r="R8" s="238" t="s">
        <v>139</v>
      </c>
      <c r="S8" s="766"/>
      <c r="T8" s="767"/>
      <c r="U8" s="239">
        <v>35503</v>
      </c>
      <c r="V8" s="240" t="s">
        <v>92</v>
      </c>
      <c r="W8" s="240">
        <v>35504</v>
      </c>
      <c r="X8" s="240" t="s">
        <v>93</v>
      </c>
      <c r="Y8" s="240">
        <v>35505</v>
      </c>
      <c r="Z8" s="240" t="s">
        <v>94</v>
      </c>
      <c r="AA8" s="240">
        <v>355046</v>
      </c>
      <c r="AB8" s="240" t="s">
        <v>95</v>
      </c>
      <c r="AC8" s="240">
        <v>35507</v>
      </c>
      <c r="AD8" s="240" t="s">
        <v>96</v>
      </c>
      <c r="AE8" s="240">
        <v>35508</v>
      </c>
      <c r="AF8" s="240" t="s">
        <v>97</v>
      </c>
      <c r="AG8" s="240">
        <v>35509</v>
      </c>
      <c r="AH8" s="241" t="s">
        <v>98</v>
      </c>
      <c r="AI8" s="226"/>
      <c r="AJ8" s="242" t="s">
        <v>160</v>
      </c>
      <c r="AK8" s="236" t="s">
        <v>161</v>
      </c>
      <c r="AL8" s="237" t="s">
        <v>143</v>
      </c>
      <c r="AM8" s="238" t="s">
        <v>144</v>
      </c>
      <c r="AN8" s="768"/>
      <c r="AO8" s="769"/>
      <c r="AP8" s="243">
        <v>35513</v>
      </c>
      <c r="AQ8" s="243" t="s">
        <v>106</v>
      </c>
      <c r="AR8" s="243">
        <v>35514</v>
      </c>
      <c r="AS8" s="243" t="s">
        <v>107</v>
      </c>
      <c r="AT8" s="243">
        <v>35515</v>
      </c>
      <c r="AU8" s="243" t="s">
        <v>108</v>
      </c>
      <c r="AV8" s="243">
        <v>35516</v>
      </c>
      <c r="AW8" s="243" t="s">
        <v>109</v>
      </c>
      <c r="AX8" s="243">
        <v>35517</v>
      </c>
      <c r="AY8" s="243" t="s">
        <v>117</v>
      </c>
      <c r="AZ8" s="243">
        <v>35518</v>
      </c>
      <c r="BA8" s="243" t="s">
        <v>110</v>
      </c>
      <c r="BB8" s="243">
        <v>35519</v>
      </c>
      <c r="BC8" s="244" t="s">
        <v>111</v>
      </c>
      <c r="BE8" s="210"/>
      <c r="BF8" s="1075" t="s">
        <v>184</v>
      </c>
      <c r="BG8" s="1076"/>
      <c r="BH8" s="1077"/>
      <c r="BI8" s="721" t="s">
        <v>198</v>
      </c>
      <c r="BJ8" s="721"/>
      <c r="BK8" s="722"/>
      <c r="BL8" s="716"/>
      <c r="BM8" s="717"/>
      <c r="BN8" s="718"/>
      <c r="BO8" s="733"/>
      <c r="BP8" s="210"/>
    </row>
    <row r="9" spans="2:68" ht="51" customHeight="1" thickBot="1" x14ac:dyDescent="0.3">
      <c r="B9" s="662"/>
      <c r="C9" s="663"/>
      <c r="D9" s="663"/>
      <c r="E9" s="597" t="s">
        <v>145</v>
      </c>
      <c r="F9" s="211"/>
      <c r="G9" s="245">
        <v>35151</v>
      </c>
      <c r="H9" s="246" t="s">
        <v>65</v>
      </c>
      <c r="I9" s="208"/>
      <c r="J9" s="245">
        <v>35152</v>
      </c>
      <c r="K9" s="246" t="s">
        <v>66</v>
      </c>
      <c r="L9" s="208"/>
      <c r="M9" s="247" t="s">
        <v>156</v>
      </c>
      <c r="N9" s="248" t="s">
        <v>157</v>
      </c>
      <c r="O9" s="249" t="s">
        <v>158</v>
      </c>
      <c r="P9" s="249" t="s">
        <v>159</v>
      </c>
      <c r="Q9" s="772"/>
      <c r="R9" s="773"/>
      <c r="S9" s="766"/>
      <c r="T9" s="767"/>
      <c r="U9" s="250">
        <v>35523</v>
      </c>
      <c r="V9" s="250" t="s">
        <v>99</v>
      </c>
      <c r="W9" s="250">
        <v>35524</v>
      </c>
      <c r="X9" s="250" t="s">
        <v>100</v>
      </c>
      <c r="Y9" s="250">
        <v>35525</v>
      </c>
      <c r="Z9" s="250" t="s">
        <v>101</v>
      </c>
      <c r="AA9" s="250">
        <v>355246</v>
      </c>
      <c r="AB9" s="250" t="s">
        <v>102</v>
      </c>
      <c r="AC9" s="250">
        <v>35527</v>
      </c>
      <c r="AD9" s="250" t="s">
        <v>103</v>
      </c>
      <c r="AE9" s="250">
        <v>35528</v>
      </c>
      <c r="AF9" s="250" t="s">
        <v>104</v>
      </c>
      <c r="AG9" s="250">
        <v>35529</v>
      </c>
      <c r="AH9" s="251" t="s">
        <v>105</v>
      </c>
      <c r="AI9" s="226"/>
      <c r="AJ9" s="252" t="s">
        <v>162</v>
      </c>
      <c r="AK9" s="253" t="s">
        <v>163</v>
      </c>
      <c r="AL9" s="254" t="s">
        <v>141</v>
      </c>
      <c r="AM9" s="255" t="s">
        <v>142</v>
      </c>
      <c r="AN9" s="770"/>
      <c r="AO9" s="771"/>
      <c r="AP9" s="256">
        <v>35533</v>
      </c>
      <c r="AQ9" s="256" t="s">
        <v>112</v>
      </c>
      <c r="AR9" s="256">
        <v>35534</v>
      </c>
      <c r="AS9" s="256" t="s">
        <v>113</v>
      </c>
      <c r="AT9" s="256">
        <v>35535</v>
      </c>
      <c r="AU9" s="256" t="s">
        <v>114</v>
      </c>
      <c r="AV9" s="256">
        <v>35536</v>
      </c>
      <c r="AW9" s="256" t="s">
        <v>115</v>
      </c>
      <c r="AX9" s="256">
        <v>35537</v>
      </c>
      <c r="AY9" s="256" t="s">
        <v>116</v>
      </c>
      <c r="AZ9" s="256">
        <v>35538</v>
      </c>
      <c r="BA9" s="256" t="s">
        <v>118</v>
      </c>
      <c r="BB9" s="256">
        <v>35539</v>
      </c>
      <c r="BC9" s="257" t="s">
        <v>119</v>
      </c>
      <c r="BE9" s="214"/>
      <c r="BF9" s="1078" t="s">
        <v>40</v>
      </c>
      <c r="BG9" s="1079" t="s">
        <v>41</v>
      </c>
      <c r="BH9" s="1080" t="s">
        <v>42</v>
      </c>
      <c r="BI9" s="360" t="s">
        <v>40</v>
      </c>
      <c r="BJ9" s="358" t="s">
        <v>41</v>
      </c>
      <c r="BK9" s="359" t="s">
        <v>42</v>
      </c>
      <c r="BL9" s="357" t="s">
        <v>40</v>
      </c>
      <c r="BM9" s="358" t="s">
        <v>41</v>
      </c>
      <c r="BN9" s="359" t="s">
        <v>42</v>
      </c>
      <c r="BO9" s="734"/>
      <c r="BP9" s="214"/>
    </row>
    <row r="10" spans="2:68" ht="18.75" customHeight="1" x14ac:dyDescent="0.25">
      <c r="B10" s="669" t="s">
        <v>170</v>
      </c>
      <c r="C10" s="774" t="s">
        <v>171</v>
      </c>
      <c r="D10" s="258"/>
      <c r="E10" s="596" t="s">
        <v>13</v>
      </c>
      <c r="F10" s="208"/>
      <c r="G10" s="776" t="s">
        <v>67</v>
      </c>
      <c r="H10" s="777"/>
      <c r="I10" s="208"/>
      <c r="J10" s="776" t="s">
        <v>67</v>
      </c>
      <c r="K10" s="777"/>
      <c r="L10" s="208"/>
      <c r="M10" s="655"/>
      <c r="N10" s="656"/>
      <c r="O10" s="655"/>
      <c r="P10" s="656"/>
      <c r="Q10" s="782" t="s">
        <v>37</v>
      </c>
      <c r="R10" s="783"/>
      <c r="S10" s="58"/>
      <c r="T10" s="58"/>
      <c r="U10" s="681" t="s">
        <v>91</v>
      </c>
      <c r="V10" s="682"/>
      <c r="W10" s="682"/>
      <c r="X10" s="682"/>
      <c r="Y10" s="682"/>
      <c r="Z10" s="682"/>
      <c r="AA10" s="682"/>
      <c r="AB10" s="682"/>
      <c r="AC10" s="682"/>
      <c r="AD10" s="682"/>
      <c r="AE10" s="682"/>
      <c r="AF10" s="682"/>
      <c r="AG10" s="682"/>
      <c r="AH10" s="675"/>
      <c r="AI10" s="260"/>
      <c r="AJ10" s="406"/>
      <c r="AK10" s="407"/>
      <c r="AL10" s="788" t="s">
        <v>37</v>
      </c>
      <c r="AM10" s="783"/>
      <c r="AN10" s="406"/>
      <c r="AO10" s="54"/>
      <c r="AP10" s="681" t="s">
        <v>91</v>
      </c>
      <c r="AQ10" s="682"/>
      <c r="AR10" s="682"/>
      <c r="AS10" s="682"/>
      <c r="AT10" s="682"/>
      <c r="AU10" s="682"/>
      <c r="AV10" s="682"/>
      <c r="AW10" s="682"/>
      <c r="AX10" s="682"/>
      <c r="AY10" s="682"/>
      <c r="AZ10" s="682"/>
      <c r="BA10" s="682"/>
      <c r="BB10" s="682"/>
      <c r="BC10" s="675"/>
      <c r="BE10" s="363" t="s">
        <v>13</v>
      </c>
      <c r="BF10" s="1051">
        <f>'TP &amp; AP 2015'!BT10</f>
        <v>0</v>
      </c>
      <c r="BG10" s="1052">
        <f>(BF10+BF11+BF12+BF13)</f>
        <v>0</v>
      </c>
      <c r="BH10" s="1053">
        <f>BG10+BG14+BG18+BG22+BG26+BG30+BG34+BG38</f>
        <v>0</v>
      </c>
      <c r="BI10" s="364">
        <f>'TP &amp; AP 2019'!BT10-BF10</f>
        <v>0</v>
      </c>
      <c r="BJ10" s="795">
        <f>(BI10+BI11+BI12+BI13)</f>
        <v>0</v>
      </c>
      <c r="BK10" s="723">
        <f>BJ10+BJ14+BJ18+BJ22+BJ26+BJ30+BJ34+BJ38</f>
        <v>0</v>
      </c>
      <c r="BL10" s="364">
        <f>'TP &amp; AP 2019'!BW10</f>
        <v>0</v>
      </c>
      <c r="BM10" s="795">
        <f>BL10+BL11+BL12+BL13</f>
        <v>0</v>
      </c>
      <c r="BN10" s="723">
        <f>BM10+BM14+BM18+BM22+BM26+BM30+BM34+BM38</f>
        <v>0</v>
      </c>
      <c r="BO10" s="735">
        <f>BN10-BK10-BH10</f>
        <v>0</v>
      </c>
      <c r="BP10" s="363" t="s">
        <v>13</v>
      </c>
    </row>
    <row r="11" spans="2:68" ht="15.75" customHeight="1" x14ac:dyDescent="0.25">
      <c r="B11" s="669"/>
      <c r="C11" s="774"/>
      <c r="D11" s="271"/>
      <c r="E11" s="259" t="s">
        <v>0</v>
      </c>
      <c r="F11" s="208"/>
      <c r="G11" s="778"/>
      <c r="H11" s="779"/>
      <c r="I11" s="208"/>
      <c r="J11" s="778"/>
      <c r="K11" s="779"/>
      <c r="L11" s="208"/>
      <c r="M11" s="648"/>
      <c r="N11" s="649"/>
      <c r="O11" s="648"/>
      <c r="P11" s="649"/>
      <c r="Q11" s="784"/>
      <c r="R11" s="785"/>
      <c r="S11" s="59"/>
      <c r="T11" s="59"/>
      <c r="U11" s="683"/>
      <c r="V11" s="684"/>
      <c r="W11" s="684"/>
      <c r="X11" s="684"/>
      <c r="Y11" s="684"/>
      <c r="Z11" s="684"/>
      <c r="AA11" s="684"/>
      <c r="AB11" s="684"/>
      <c r="AC11" s="684"/>
      <c r="AD11" s="684"/>
      <c r="AE11" s="684"/>
      <c r="AF11" s="684"/>
      <c r="AG11" s="684"/>
      <c r="AH11" s="677"/>
      <c r="AI11" s="272"/>
      <c r="AJ11" s="408"/>
      <c r="AK11" s="409"/>
      <c r="AL11" s="789"/>
      <c r="AM11" s="785"/>
      <c r="AN11" s="408"/>
      <c r="AO11" s="55"/>
      <c r="AP11" s="683"/>
      <c r="AQ11" s="684"/>
      <c r="AR11" s="684"/>
      <c r="AS11" s="684"/>
      <c r="AT11" s="684"/>
      <c r="AU11" s="684"/>
      <c r="AV11" s="684"/>
      <c r="AW11" s="684"/>
      <c r="AX11" s="684"/>
      <c r="AY11" s="684"/>
      <c r="AZ11" s="684"/>
      <c r="BA11" s="684"/>
      <c r="BB11" s="684"/>
      <c r="BC11" s="677"/>
      <c r="BE11" s="366" t="s">
        <v>0</v>
      </c>
      <c r="BF11" s="1051">
        <f>'TP &amp; AP 2015'!BT11</f>
        <v>0</v>
      </c>
      <c r="BG11" s="1054"/>
      <c r="BH11" s="1055"/>
      <c r="BI11" s="364">
        <f>'TP &amp; AP 2019'!BT11-BF11</f>
        <v>0</v>
      </c>
      <c r="BJ11" s="796"/>
      <c r="BK11" s="724"/>
      <c r="BL11" s="364">
        <f>'TP &amp; AP 2019'!BW11</f>
        <v>0</v>
      </c>
      <c r="BM11" s="796"/>
      <c r="BN11" s="724"/>
      <c r="BO11" s="736"/>
      <c r="BP11" s="366" t="s">
        <v>0</v>
      </c>
    </row>
    <row r="12" spans="2:68" ht="15.75" customHeight="1" x14ac:dyDescent="0.25">
      <c r="B12" s="669"/>
      <c r="C12" s="774"/>
      <c r="D12" s="258"/>
      <c r="E12" s="259" t="s">
        <v>1</v>
      </c>
      <c r="F12" s="208"/>
      <c r="G12" s="778"/>
      <c r="H12" s="779"/>
      <c r="I12" s="208"/>
      <c r="J12" s="778"/>
      <c r="K12" s="779"/>
      <c r="L12" s="208"/>
      <c r="M12" s="648"/>
      <c r="N12" s="649"/>
      <c r="O12" s="648"/>
      <c r="P12" s="649"/>
      <c r="Q12" s="784"/>
      <c r="R12" s="785"/>
      <c r="S12" s="60"/>
      <c r="T12" s="60"/>
      <c r="U12" s="683"/>
      <c r="V12" s="684"/>
      <c r="W12" s="684"/>
      <c r="X12" s="684"/>
      <c r="Y12" s="684"/>
      <c r="Z12" s="684"/>
      <c r="AA12" s="684"/>
      <c r="AB12" s="684"/>
      <c r="AC12" s="684"/>
      <c r="AD12" s="684"/>
      <c r="AE12" s="684"/>
      <c r="AF12" s="684"/>
      <c r="AG12" s="684"/>
      <c r="AH12" s="677"/>
      <c r="AI12" s="260"/>
      <c r="AJ12" s="410"/>
      <c r="AK12" s="411"/>
      <c r="AL12" s="789"/>
      <c r="AM12" s="785"/>
      <c r="AN12" s="410"/>
      <c r="AO12" s="56"/>
      <c r="AP12" s="683"/>
      <c r="AQ12" s="684"/>
      <c r="AR12" s="684"/>
      <c r="AS12" s="684"/>
      <c r="AT12" s="684"/>
      <c r="AU12" s="684"/>
      <c r="AV12" s="684"/>
      <c r="AW12" s="684"/>
      <c r="AX12" s="684"/>
      <c r="AY12" s="684"/>
      <c r="AZ12" s="684"/>
      <c r="BA12" s="684"/>
      <c r="BB12" s="684"/>
      <c r="BC12" s="677"/>
      <c r="BE12" s="366" t="s">
        <v>1</v>
      </c>
      <c r="BF12" s="1051">
        <f>'TP &amp; AP 2015'!BT12</f>
        <v>0</v>
      </c>
      <c r="BG12" s="1054"/>
      <c r="BH12" s="1055"/>
      <c r="BI12" s="364">
        <f>'TP &amp; AP 2019'!BT12-BF12</f>
        <v>0</v>
      </c>
      <c r="BJ12" s="796"/>
      <c r="BK12" s="724"/>
      <c r="BL12" s="364">
        <f>'TP &amp; AP 2019'!BW12</f>
        <v>0</v>
      </c>
      <c r="BM12" s="796"/>
      <c r="BN12" s="724"/>
      <c r="BO12" s="736"/>
      <c r="BP12" s="366" t="s">
        <v>1</v>
      </c>
    </row>
    <row r="13" spans="2:68" ht="18.75" customHeight="1" thickBot="1" x14ac:dyDescent="0.3">
      <c r="B13" s="669"/>
      <c r="C13" s="774"/>
      <c r="D13" s="277"/>
      <c r="E13" s="372" t="s">
        <v>2</v>
      </c>
      <c r="F13" s="208"/>
      <c r="G13" s="778"/>
      <c r="H13" s="779"/>
      <c r="I13" s="208"/>
      <c r="J13" s="778"/>
      <c r="K13" s="779"/>
      <c r="L13" s="208"/>
      <c r="M13" s="688"/>
      <c r="N13" s="651"/>
      <c r="O13" s="688"/>
      <c r="P13" s="651"/>
      <c r="Q13" s="784"/>
      <c r="R13" s="785"/>
      <c r="S13" s="61"/>
      <c r="T13" s="61"/>
      <c r="U13" s="683"/>
      <c r="V13" s="684"/>
      <c r="W13" s="684"/>
      <c r="X13" s="684"/>
      <c r="Y13" s="684"/>
      <c r="Z13" s="684"/>
      <c r="AA13" s="684"/>
      <c r="AB13" s="684"/>
      <c r="AC13" s="684"/>
      <c r="AD13" s="684"/>
      <c r="AE13" s="684"/>
      <c r="AF13" s="684"/>
      <c r="AG13" s="684"/>
      <c r="AH13" s="677"/>
      <c r="AI13" s="260"/>
      <c r="AJ13" s="412"/>
      <c r="AK13" s="413"/>
      <c r="AL13" s="789"/>
      <c r="AM13" s="785"/>
      <c r="AN13" s="412"/>
      <c r="AO13" s="57"/>
      <c r="AP13" s="683"/>
      <c r="AQ13" s="684"/>
      <c r="AR13" s="684"/>
      <c r="AS13" s="684"/>
      <c r="AT13" s="684"/>
      <c r="AU13" s="684"/>
      <c r="AV13" s="684"/>
      <c r="AW13" s="684"/>
      <c r="AX13" s="684"/>
      <c r="AY13" s="684"/>
      <c r="AZ13" s="684"/>
      <c r="BA13" s="684"/>
      <c r="BB13" s="684"/>
      <c r="BC13" s="677"/>
      <c r="BE13" s="369" t="s">
        <v>2</v>
      </c>
      <c r="BF13" s="1056">
        <f>'TP &amp; AP 2015'!BT13</f>
        <v>0</v>
      </c>
      <c r="BG13" s="1057"/>
      <c r="BH13" s="1055"/>
      <c r="BI13" s="370">
        <f>'TP &amp; AP 2019'!BT13-BF13</f>
        <v>0</v>
      </c>
      <c r="BJ13" s="797"/>
      <c r="BK13" s="724"/>
      <c r="BL13" s="370">
        <f>'TP &amp; AP 2019'!BW13</f>
        <v>0</v>
      </c>
      <c r="BM13" s="797"/>
      <c r="BN13" s="724"/>
      <c r="BO13" s="736"/>
      <c r="BP13" s="369" t="s">
        <v>2</v>
      </c>
    </row>
    <row r="14" spans="2:68" ht="16.5" customHeight="1" x14ac:dyDescent="0.25">
      <c r="B14" s="669"/>
      <c r="C14" s="774"/>
      <c r="D14" s="284"/>
      <c r="E14" s="596" t="s">
        <v>3</v>
      </c>
      <c r="F14" s="208"/>
      <c r="G14" s="778"/>
      <c r="H14" s="779"/>
      <c r="I14" s="208"/>
      <c r="J14" s="778"/>
      <c r="K14" s="779"/>
      <c r="L14" s="208"/>
      <c r="M14" s="655"/>
      <c r="N14" s="656"/>
      <c r="O14" s="655"/>
      <c r="P14" s="656"/>
      <c r="Q14" s="784"/>
      <c r="R14" s="785"/>
      <c r="S14" s="58"/>
      <c r="T14" s="58"/>
      <c r="U14" s="683"/>
      <c r="V14" s="684"/>
      <c r="W14" s="684"/>
      <c r="X14" s="684"/>
      <c r="Y14" s="684"/>
      <c r="Z14" s="684"/>
      <c r="AA14" s="684"/>
      <c r="AB14" s="684"/>
      <c r="AC14" s="684"/>
      <c r="AD14" s="684"/>
      <c r="AE14" s="684"/>
      <c r="AF14" s="684"/>
      <c r="AG14" s="684"/>
      <c r="AH14" s="677"/>
      <c r="AI14" s="260"/>
      <c r="AJ14" s="406"/>
      <c r="AK14" s="407"/>
      <c r="AL14" s="789"/>
      <c r="AM14" s="785"/>
      <c r="AN14" s="406"/>
      <c r="AO14" s="54"/>
      <c r="AP14" s="683"/>
      <c r="AQ14" s="684"/>
      <c r="AR14" s="684"/>
      <c r="AS14" s="684"/>
      <c r="AT14" s="684"/>
      <c r="AU14" s="684"/>
      <c r="AV14" s="684"/>
      <c r="AW14" s="684"/>
      <c r="AX14" s="684"/>
      <c r="AY14" s="684"/>
      <c r="AZ14" s="684"/>
      <c r="BA14" s="684"/>
      <c r="BB14" s="684"/>
      <c r="BC14" s="677"/>
      <c r="BE14" s="363" t="s">
        <v>3</v>
      </c>
      <c r="BF14" s="1051">
        <f>'TP &amp; AP 2015'!BT14</f>
        <v>0</v>
      </c>
      <c r="BG14" s="1052">
        <f>(BF14+BF15+BF16+BF17)</f>
        <v>0</v>
      </c>
      <c r="BH14" s="1055"/>
      <c r="BI14" s="364">
        <f>'TP &amp; AP 2019'!BT14-BF14</f>
        <v>0</v>
      </c>
      <c r="BJ14" s="795">
        <f>(BI14+BI15+BI16+BI17)</f>
        <v>0</v>
      </c>
      <c r="BK14" s="724"/>
      <c r="BL14" s="364">
        <f>'TP &amp; AP 2019'!BW14</f>
        <v>0</v>
      </c>
      <c r="BM14" s="795">
        <f t="shared" ref="BM14" si="0">BL14+BL15+BL16+BL17</f>
        <v>0</v>
      </c>
      <c r="BN14" s="724"/>
      <c r="BO14" s="736"/>
      <c r="BP14" s="363" t="s">
        <v>3</v>
      </c>
    </row>
    <row r="15" spans="2:68" ht="15.75" customHeight="1" x14ac:dyDescent="0.25">
      <c r="B15" s="669"/>
      <c r="C15" s="774"/>
      <c r="D15" s="271"/>
      <c r="E15" s="259" t="s">
        <v>4</v>
      </c>
      <c r="F15" s="208"/>
      <c r="G15" s="778"/>
      <c r="H15" s="779"/>
      <c r="I15" s="208"/>
      <c r="J15" s="778"/>
      <c r="K15" s="779"/>
      <c r="L15" s="208"/>
      <c r="M15" s="648"/>
      <c r="N15" s="649"/>
      <c r="O15" s="648"/>
      <c r="P15" s="649"/>
      <c r="Q15" s="784"/>
      <c r="R15" s="785"/>
      <c r="S15" s="59"/>
      <c r="T15" s="59"/>
      <c r="U15" s="683"/>
      <c r="V15" s="684"/>
      <c r="W15" s="684"/>
      <c r="X15" s="684"/>
      <c r="Y15" s="684"/>
      <c r="Z15" s="684"/>
      <c r="AA15" s="684"/>
      <c r="AB15" s="684"/>
      <c r="AC15" s="684"/>
      <c r="AD15" s="684"/>
      <c r="AE15" s="684"/>
      <c r="AF15" s="684"/>
      <c r="AG15" s="684"/>
      <c r="AH15" s="677"/>
      <c r="AI15" s="260"/>
      <c r="AJ15" s="408"/>
      <c r="AK15" s="409"/>
      <c r="AL15" s="789"/>
      <c r="AM15" s="785"/>
      <c r="AN15" s="408"/>
      <c r="AO15" s="55"/>
      <c r="AP15" s="683"/>
      <c r="AQ15" s="684"/>
      <c r="AR15" s="684"/>
      <c r="AS15" s="684"/>
      <c r="AT15" s="684"/>
      <c r="AU15" s="684"/>
      <c r="AV15" s="684"/>
      <c r="AW15" s="684"/>
      <c r="AX15" s="684"/>
      <c r="AY15" s="684"/>
      <c r="AZ15" s="684"/>
      <c r="BA15" s="684"/>
      <c r="BB15" s="684"/>
      <c r="BC15" s="677"/>
      <c r="BE15" s="366" t="s">
        <v>4</v>
      </c>
      <c r="BF15" s="1051">
        <f>'TP &amp; AP 2015'!BT15</f>
        <v>0</v>
      </c>
      <c r="BG15" s="1054"/>
      <c r="BH15" s="1055"/>
      <c r="BI15" s="364">
        <f>'TP &amp; AP 2019'!BT15-BF15</f>
        <v>0</v>
      </c>
      <c r="BJ15" s="796"/>
      <c r="BK15" s="724"/>
      <c r="BL15" s="364">
        <f>'TP &amp; AP 2019'!BW15</f>
        <v>0</v>
      </c>
      <c r="BM15" s="796"/>
      <c r="BN15" s="724"/>
      <c r="BO15" s="736"/>
      <c r="BP15" s="366" t="s">
        <v>4</v>
      </c>
    </row>
    <row r="16" spans="2:68" ht="15.75" customHeight="1" x14ac:dyDescent="0.25">
      <c r="B16" s="669"/>
      <c r="C16" s="774"/>
      <c r="D16" s="258"/>
      <c r="E16" s="259" t="s">
        <v>5</v>
      </c>
      <c r="F16" s="208"/>
      <c r="G16" s="778"/>
      <c r="H16" s="779"/>
      <c r="I16" s="208"/>
      <c r="J16" s="778"/>
      <c r="K16" s="779"/>
      <c r="L16" s="208"/>
      <c r="M16" s="648"/>
      <c r="N16" s="649"/>
      <c r="O16" s="648"/>
      <c r="P16" s="649"/>
      <c r="Q16" s="784"/>
      <c r="R16" s="785"/>
      <c r="S16" s="60"/>
      <c r="T16" s="60"/>
      <c r="U16" s="683"/>
      <c r="V16" s="684"/>
      <c r="W16" s="684"/>
      <c r="X16" s="684"/>
      <c r="Y16" s="684"/>
      <c r="Z16" s="684"/>
      <c r="AA16" s="684"/>
      <c r="AB16" s="684"/>
      <c r="AC16" s="684"/>
      <c r="AD16" s="684"/>
      <c r="AE16" s="684"/>
      <c r="AF16" s="684"/>
      <c r="AG16" s="684"/>
      <c r="AH16" s="677"/>
      <c r="AI16" s="260"/>
      <c r="AJ16" s="410"/>
      <c r="AK16" s="411"/>
      <c r="AL16" s="789"/>
      <c r="AM16" s="785"/>
      <c r="AN16" s="410"/>
      <c r="AO16" s="56"/>
      <c r="AP16" s="683"/>
      <c r="AQ16" s="684"/>
      <c r="AR16" s="684"/>
      <c r="AS16" s="684"/>
      <c r="AT16" s="684"/>
      <c r="AU16" s="684"/>
      <c r="AV16" s="684"/>
      <c r="AW16" s="684"/>
      <c r="AX16" s="684"/>
      <c r="AY16" s="684"/>
      <c r="AZ16" s="684"/>
      <c r="BA16" s="684"/>
      <c r="BB16" s="684"/>
      <c r="BC16" s="677"/>
      <c r="BE16" s="366" t="s">
        <v>5</v>
      </c>
      <c r="BF16" s="1051">
        <f>'TP &amp; AP 2015'!BT16</f>
        <v>0</v>
      </c>
      <c r="BG16" s="1054"/>
      <c r="BH16" s="1055"/>
      <c r="BI16" s="364">
        <f>'TP &amp; AP 2019'!BT16-BF16</f>
        <v>0</v>
      </c>
      <c r="BJ16" s="796"/>
      <c r="BK16" s="724"/>
      <c r="BL16" s="364">
        <f>'TP &amp; AP 2019'!BW16</f>
        <v>0</v>
      </c>
      <c r="BM16" s="796"/>
      <c r="BN16" s="724"/>
      <c r="BO16" s="736"/>
      <c r="BP16" s="366" t="s">
        <v>5</v>
      </c>
    </row>
    <row r="17" spans="2:68" ht="18.75" customHeight="1" thickBot="1" x14ac:dyDescent="0.3">
      <c r="B17" s="669"/>
      <c r="C17" s="774"/>
      <c r="D17" s="277"/>
      <c r="E17" s="372" t="s">
        <v>6</v>
      </c>
      <c r="F17" s="208"/>
      <c r="G17" s="778"/>
      <c r="H17" s="779"/>
      <c r="I17" s="208"/>
      <c r="J17" s="778"/>
      <c r="K17" s="779"/>
      <c r="L17" s="208"/>
      <c r="M17" s="688"/>
      <c r="N17" s="651"/>
      <c r="O17" s="688"/>
      <c r="P17" s="651"/>
      <c r="Q17" s="784"/>
      <c r="R17" s="785"/>
      <c r="S17" s="61"/>
      <c r="T17" s="61"/>
      <c r="U17" s="683"/>
      <c r="V17" s="684"/>
      <c r="W17" s="684"/>
      <c r="X17" s="684"/>
      <c r="Y17" s="684"/>
      <c r="Z17" s="684"/>
      <c r="AA17" s="684"/>
      <c r="AB17" s="684"/>
      <c r="AC17" s="684"/>
      <c r="AD17" s="684"/>
      <c r="AE17" s="684"/>
      <c r="AF17" s="684"/>
      <c r="AG17" s="684"/>
      <c r="AH17" s="677"/>
      <c r="AI17" s="260"/>
      <c r="AJ17" s="412"/>
      <c r="AK17" s="413"/>
      <c r="AL17" s="789"/>
      <c r="AM17" s="785"/>
      <c r="AN17" s="412"/>
      <c r="AO17" s="57"/>
      <c r="AP17" s="683"/>
      <c r="AQ17" s="684"/>
      <c r="AR17" s="684"/>
      <c r="AS17" s="684"/>
      <c r="AT17" s="684"/>
      <c r="AU17" s="684"/>
      <c r="AV17" s="684"/>
      <c r="AW17" s="684"/>
      <c r="AX17" s="684"/>
      <c r="AY17" s="684"/>
      <c r="AZ17" s="684"/>
      <c r="BA17" s="684"/>
      <c r="BB17" s="684"/>
      <c r="BC17" s="677"/>
      <c r="BE17" s="369" t="s">
        <v>6</v>
      </c>
      <c r="BF17" s="1056">
        <f>'TP &amp; AP 2015'!BT17</f>
        <v>0</v>
      </c>
      <c r="BG17" s="1057"/>
      <c r="BH17" s="1055"/>
      <c r="BI17" s="370">
        <f>'TP &amp; AP 2019'!BT17-BF17</f>
        <v>0</v>
      </c>
      <c r="BJ17" s="797"/>
      <c r="BK17" s="724"/>
      <c r="BL17" s="370">
        <f>'TP &amp; AP 2019'!BW17</f>
        <v>0</v>
      </c>
      <c r="BM17" s="797"/>
      <c r="BN17" s="724"/>
      <c r="BO17" s="736"/>
      <c r="BP17" s="369" t="s">
        <v>6</v>
      </c>
    </row>
    <row r="18" spans="2:68" ht="16.5" customHeight="1" x14ac:dyDescent="0.25">
      <c r="B18" s="669"/>
      <c r="C18" s="774"/>
      <c r="D18" s="284"/>
      <c r="E18" s="596" t="s">
        <v>7</v>
      </c>
      <c r="F18" s="208"/>
      <c r="G18" s="778"/>
      <c r="H18" s="779"/>
      <c r="I18" s="208"/>
      <c r="J18" s="778"/>
      <c r="K18" s="779"/>
      <c r="L18" s="208"/>
      <c r="M18" s="655"/>
      <c r="N18" s="656"/>
      <c r="O18" s="655"/>
      <c r="P18" s="656"/>
      <c r="Q18" s="784"/>
      <c r="R18" s="785"/>
      <c r="S18" s="58"/>
      <c r="T18" s="58"/>
      <c r="U18" s="683"/>
      <c r="V18" s="684"/>
      <c r="W18" s="684"/>
      <c r="X18" s="684"/>
      <c r="Y18" s="684"/>
      <c r="Z18" s="684"/>
      <c r="AA18" s="684"/>
      <c r="AB18" s="684"/>
      <c r="AC18" s="684"/>
      <c r="AD18" s="684"/>
      <c r="AE18" s="684"/>
      <c r="AF18" s="684"/>
      <c r="AG18" s="684"/>
      <c r="AH18" s="677"/>
      <c r="AI18" s="260"/>
      <c r="AJ18" s="406"/>
      <c r="AK18" s="407"/>
      <c r="AL18" s="789"/>
      <c r="AM18" s="785"/>
      <c r="AN18" s="406"/>
      <c r="AO18" s="54"/>
      <c r="AP18" s="683"/>
      <c r="AQ18" s="684"/>
      <c r="AR18" s="684"/>
      <c r="AS18" s="684"/>
      <c r="AT18" s="684"/>
      <c r="AU18" s="684"/>
      <c r="AV18" s="684"/>
      <c r="AW18" s="684"/>
      <c r="AX18" s="684"/>
      <c r="AY18" s="684"/>
      <c r="AZ18" s="684"/>
      <c r="BA18" s="684"/>
      <c r="BB18" s="684"/>
      <c r="BC18" s="677"/>
      <c r="BE18" s="363" t="s">
        <v>7</v>
      </c>
      <c r="BF18" s="1051">
        <f>'TP &amp; AP 2015'!BT18</f>
        <v>0</v>
      </c>
      <c r="BG18" s="1052">
        <f>(BF18+BF19+BF20+BF21)</f>
        <v>0</v>
      </c>
      <c r="BH18" s="1055"/>
      <c r="BI18" s="364">
        <f>'TP &amp; AP 2019'!BT18-BF18</f>
        <v>0</v>
      </c>
      <c r="BJ18" s="795">
        <f>(BI18+BI19+BI20+BI21)</f>
        <v>0</v>
      </c>
      <c r="BK18" s="724"/>
      <c r="BL18" s="364">
        <f>'TP &amp; AP 2019'!BW18</f>
        <v>0</v>
      </c>
      <c r="BM18" s="795">
        <f t="shared" ref="BM18" si="1">BL18+BL19+BL20+BL21</f>
        <v>0</v>
      </c>
      <c r="BN18" s="724"/>
      <c r="BO18" s="736"/>
      <c r="BP18" s="363" t="s">
        <v>7</v>
      </c>
    </row>
    <row r="19" spans="2:68" ht="15.75" customHeight="1" x14ac:dyDescent="0.25">
      <c r="B19" s="669"/>
      <c r="C19" s="774"/>
      <c r="D19" s="271"/>
      <c r="E19" s="259" t="s">
        <v>8</v>
      </c>
      <c r="F19" s="208"/>
      <c r="G19" s="778"/>
      <c r="H19" s="779"/>
      <c r="I19" s="208"/>
      <c r="J19" s="778"/>
      <c r="K19" s="779"/>
      <c r="L19" s="208"/>
      <c r="M19" s="648"/>
      <c r="N19" s="649"/>
      <c r="O19" s="648"/>
      <c r="P19" s="649"/>
      <c r="Q19" s="784"/>
      <c r="R19" s="785"/>
      <c r="S19" s="59"/>
      <c r="T19" s="59"/>
      <c r="U19" s="683"/>
      <c r="V19" s="684"/>
      <c r="W19" s="684"/>
      <c r="X19" s="684"/>
      <c r="Y19" s="684"/>
      <c r="Z19" s="684"/>
      <c r="AA19" s="684"/>
      <c r="AB19" s="684"/>
      <c r="AC19" s="684"/>
      <c r="AD19" s="684"/>
      <c r="AE19" s="684"/>
      <c r="AF19" s="684"/>
      <c r="AG19" s="684"/>
      <c r="AH19" s="677"/>
      <c r="AI19" s="260"/>
      <c r="AJ19" s="408"/>
      <c r="AK19" s="409"/>
      <c r="AL19" s="789"/>
      <c r="AM19" s="785"/>
      <c r="AN19" s="408"/>
      <c r="AO19" s="55"/>
      <c r="AP19" s="683"/>
      <c r="AQ19" s="684"/>
      <c r="AR19" s="684"/>
      <c r="AS19" s="684"/>
      <c r="AT19" s="684"/>
      <c r="AU19" s="684"/>
      <c r="AV19" s="684"/>
      <c r="AW19" s="684"/>
      <c r="AX19" s="684"/>
      <c r="AY19" s="684"/>
      <c r="AZ19" s="684"/>
      <c r="BA19" s="684"/>
      <c r="BB19" s="684"/>
      <c r="BC19" s="677"/>
      <c r="BE19" s="366" t="s">
        <v>8</v>
      </c>
      <c r="BF19" s="1051">
        <f>'TP &amp; AP 2015'!BT19</f>
        <v>0</v>
      </c>
      <c r="BG19" s="1054"/>
      <c r="BH19" s="1055"/>
      <c r="BI19" s="364">
        <f>'TP &amp; AP 2019'!BT19-BF19</f>
        <v>0</v>
      </c>
      <c r="BJ19" s="796"/>
      <c r="BK19" s="724"/>
      <c r="BL19" s="364">
        <f>'TP &amp; AP 2019'!BW19</f>
        <v>0</v>
      </c>
      <c r="BM19" s="796"/>
      <c r="BN19" s="724"/>
      <c r="BO19" s="736"/>
      <c r="BP19" s="366" t="s">
        <v>8</v>
      </c>
    </row>
    <row r="20" spans="2:68" ht="15.75" customHeight="1" x14ac:dyDescent="0.25">
      <c r="B20" s="669"/>
      <c r="C20" s="774"/>
      <c r="D20" s="258"/>
      <c r="E20" s="259" t="s">
        <v>9</v>
      </c>
      <c r="F20" s="208"/>
      <c r="G20" s="778"/>
      <c r="H20" s="779"/>
      <c r="I20" s="208"/>
      <c r="J20" s="778"/>
      <c r="K20" s="779"/>
      <c r="L20" s="208"/>
      <c r="M20" s="648"/>
      <c r="N20" s="649"/>
      <c r="O20" s="648"/>
      <c r="P20" s="649"/>
      <c r="Q20" s="784"/>
      <c r="R20" s="785"/>
      <c r="S20" s="60"/>
      <c r="T20" s="60"/>
      <c r="U20" s="683"/>
      <c r="V20" s="684"/>
      <c r="W20" s="684"/>
      <c r="X20" s="684"/>
      <c r="Y20" s="684"/>
      <c r="Z20" s="684"/>
      <c r="AA20" s="684"/>
      <c r="AB20" s="684"/>
      <c r="AC20" s="684"/>
      <c r="AD20" s="684"/>
      <c r="AE20" s="684"/>
      <c r="AF20" s="684"/>
      <c r="AG20" s="684"/>
      <c r="AH20" s="677"/>
      <c r="AI20" s="260"/>
      <c r="AJ20" s="410"/>
      <c r="AK20" s="411"/>
      <c r="AL20" s="789"/>
      <c r="AM20" s="785"/>
      <c r="AN20" s="410"/>
      <c r="AO20" s="56"/>
      <c r="AP20" s="683"/>
      <c r="AQ20" s="684"/>
      <c r="AR20" s="684"/>
      <c r="AS20" s="684"/>
      <c r="AT20" s="684"/>
      <c r="AU20" s="684"/>
      <c r="AV20" s="684"/>
      <c r="AW20" s="684"/>
      <c r="AX20" s="684"/>
      <c r="AY20" s="684"/>
      <c r="AZ20" s="684"/>
      <c r="BA20" s="684"/>
      <c r="BB20" s="684"/>
      <c r="BC20" s="677"/>
      <c r="BE20" s="366" t="s">
        <v>9</v>
      </c>
      <c r="BF20" s="1051">
        <f>'TP &amp; AP 2015'!BT20</f>
        <v>0</v>
      </c>
      <c r="BG20" s="1054"/>
      <c r="BH20" s="1055"/>
      <c r="BI20" s="364">
        <f>'TP &amp; AP 2019'!BT20-BF20</f>
        <v>0</v>
      </c>
      <c r="BJ20" s="796"/>
      <c r="BK20" s="724"/>
      <c r="BL20" s="364">
        <f>'TP &amp; AP 2019'!BW20</f>
        <v>0</v>
      </c>
      <c r="BM20" s="796"/>
      <c r="BN20" s="724"/>
      <c r="BO20" s="736"/>
      <c r="BP20" s="366" t="s">
        <v>9</v>
      </c>
    </row>
    <row r="21" spans="2:68" ht="15.75" customHeight="1" thickBot="1" x14ac:dyDescent="0.3">
      <c r="B21" s="669"/>
      <c r="C21" s="774"/>
      <c r="D21" s="277"/>
      <c r="E21" s="372" t="s">
        <v>10</v>
      </c>
      <c r="F21" s="208"/>
      <c r="G21" s="778"/>
      <c r="H21" s="779"/>
      <c r="I21" s="208"/>
      <c r="J21" s="778"/>
      <c r="K21" s="779"/>
      <c r="L21" s="208"/>
      <c r="M21" s="688"/>
      <c r="N21" s="651"/>
      <c r="O21" s="688"/>
      <c r="P21" s="651"/>
      <c r="Q21" s="786"/>
      <c r="R21" s="787"/>
      <c r="S21" s="61"/>
      <c r="T21" s="61"/>
      <c r="U21" s="683"/>
      <c r="V21" s="684"/>
      <c r="W21" s="684"/>
      <c r="X21" s="684"/>
      <c r="Y21" s="684"/>
      <c r="Z21" s="684"/>
      <c r="AA21" s="684"/>
      <c r="AB21" s="684"/>
      <c r="AC21" s="684"/>
      <c r="AD21" s="684"/>
      <c r="AE21" s="684"/>
      <c r="AF21" s="684"/>
      <c r="AG21" s="684"/>
      <c r="AH21" s="677"/>
      <c r="AI21" s="260"/>
      <c r="AJ21" s="412"/>
      <c r="AK21" s="413"/>
      <c r="AL21" s="790"/>
      <c r="AM21" s="787"/>
      <c r="AN21" s="412"/>
      <c r="AO21" s="57"/>
      <c r="AP21" s="683"/>
      <c r="AQ21" s="684"/>
      <c r="AR21" s="684"/>
      <c r="AS21" s="684"/>
      <c r="AT21" s="684"/>
      <c r="AU21" s="684"/>
      <c r="AV21" s="684"/>
      <c r="AW21" s="684"/>
      <c r="AX21" s="684"/>
      <c r="AY21" s="684"/>
      <c r="AZ21" s="684"/>
      <c r="BA21" s="684"/>
      <c r="BB21" s="684"/>
      <c r="BC21" s="677"/>
      <c r="BE21" s="369" t="s">
        <v>10</v>
      </c>
      <c r="BF21" s="1056">
        <f>'TP &amp; AP 2015'!BT21</f>
        <v>0</v>
      </c>
      <c r="BG21" s="1057"/>
      <c r="BH21" s="1055"/>
      <c r="BI21" s="370">
        <f>'TP &amp; AP 2019'!BT21-BF21</f>
        <v>0</v>
      </c>
      <c r="BJ21" s="797"/>
      <c r="BK21" s="724"/>
      <c r="BL21" s="370">
        <f>'TP &amp; AP 2019'!BW21</f>
        <v>0</v>
      </c>
      <c r="BM21" s="797"/>
      <c r="BN21" s="724"/>
      <c r="BO21" s="736"/>
      <c r="BP21" s="369" t="s">
        <v>10</v>
      </c>
    </row>
    <row r="22" spans="2:68" ht="16.5" customHeight="1" x14ac:dyDescent="0.25">
      <c r="B22" s="669"/>
      <c r="C22" s="774"/>
      <c r="D22" s="284"/>
      <c r="E22" s="596" t="s">
        <v>11</v>
      </c>
      <c r="F22" s="208"/>
      <c r="G22" s="778"/>
      <c r="H22" s="779"/>
      <c r="I22" s="208"/>
      <c r="J22" s="778"/>
      <c r="K22" s="779"/>
      <c r="L22" s="208"/>
      <c r="M22" s="655"/>
      <c r="N22" s="656"/>
      <c r="O22" s="655"/>
      <c r="P22" s="656"/>
      <c r="Q22" s="63"/>
      <c r="R22" s="62"/>
      <c r="S22" s="32"/>
      <c r="T22" s="32"/>
      <c r="U22" s="683"/>
      <c r="V22" s="684"/>
      <c r="W22" s="684"/>
      <c r="X22" s="684"/>
      <c r="Y22" s="684"/>
      <c r="Z22" s="684"/>
      <c r="AA22" s="684"/>
      <c r="AB22" s="684"/>
      <c r="AC22" s="684"/>
      <c r="AD22" s="684"/>
      <c r="AE22" s="684"/>
      <c r="AF22" s="684"/>
      <c r="AG22" s="684"/>
      <c r="AH22" s="677"/>
      <c r="AI22" s="260"/>
      <c r="AJ22" s="406"/>
      <c r="AK22" s="407"/>
      <c r="AL22" s="407"/>
      <c r="AM22" s="407"/>
      <c r="AN22" s="58"/>
      <c r="AO22" s="54"/>
      <c r="AP22" s="683"/>
      <c r="AQ22" s="684"/>
      <c r="AR22" s="684"/>
      <c r="AS22" s="684"/>
      <c r="AT22" s="684"/>
      <c r="AU22" s="684"/>
      <c r="AV22" s="684"/>
      <c r="AW22" s="684"/>
      <c r="AX22" s="684"/>
      <c r="AY22" s="684"/>
      <c r="AZ22" s="684"/>
      <c r="BA22" s="684"/>
      <c r="BB22" s="684"/>
      <c r="BC22" s="677"/>
      <c r="BE22" s="363" t="s">
        <v>11</v>
      </c>
      <c r="BF22" s="1051">
        <f>'TP &amp; AP 2015'!BT22</f>
        <v>0</v>
      </c>
      <c r="BG22" s="1052">
        <f>BF22+BF23+BF24+BF25</f>
        <v>0</v>
      </c>
      <c r="BH22" s="1055"/>
      <c r="BI22" s="364">
        <f>'TP &amp; AP 2019'!BT22-BF22</f>
        <v>0</v>
      </c>
      <c r="BJ22" s="795">
        <f>BI22+BI23+BI24+BI25</f>
        <v>0</v>
      </c>
      <c r="BK22" s="724"/>
      <c r="BL22" s="364">
        <f>'TP &amp; AP 2019'!BW22</f>
        <v>0</v>
      </c>
      <c r="BM22" s="795">
        <f t="shared" ref="BM22" si="2">BL22+BL23+BL24+BL25</f>
        <v>0</v>
      </c>
      <c r="BN22" s="724"/>
      <c r="BO22" s="736"/>
      <c r="BP22" s="363" t="s">
        <v>11</v>
      </c>
    </row>
    <row r="23" spans="2:68" ht="15.75" customHeight="1" x14ac:dyDescent="0.25">
      <c r="B23" s="669"/>
      <c r="C23" s="774"/>
      <c r="D23" s="271"/>
      <c r="E23" s="259" t="s">
        <v>12</v>
      </c>
      <c r="F23" s="208"/>
      <c r="G23" s="778"/>
      <c r="H23" s="779"/>
      <c r="I23" s="208"/>
      <c r="J23" s="778"/>
      <c r="K23" s="779"/>
      <c r="L23" s="208"/>
      <c r="M23" s="648"/>
      <c r="N23" s="649"/>
      <c r="O23" s="648"/>
      <c r="P23" s="649"/>
      <c r="Q23" s="24"/>
      <c r="R23" s="5"/>
      <c r="S23" s="24"/>
      <c r="T23" s="24"/>
      <c r="U23" s="683"/>
      <c r="V23" s="684"/>
      <c r="W23" s="684"/>
      <c r="X23" s="684"/>
      <c r="Y23" s="684"/>
      <c r="Z23" s="684"/>
      <c r="AA23" s="684"/>
      <c r="AB23" s="684"/>
      <c r="AC23" s="684"/>
      <c r="AD23" s="684"/>
      <c r="AE23" s="684"/>
      <c r="AF23" s="684"/>
      <c r="AG23" s="684"/>
      <c r="AH23" s="677"/>
      <c r="AI23" s="260"/>
      <c r="AJ23" s="408"/>
      <c r="AK23" s="409"/>
      <c r="AL23" s="409"/>
      <c r="AM23" s="409"/>
      <c r="AN23" s="59"/>
      <c r="AO23" s="55"/>
      <c r="AP23" s="683"/>
      <c r="AQ23" s="684"/>
      <c r="AR23" s="684"/>
      <c r="AS23" s="684"/>
      <c r="AT23" s="684"/>
      <c r="AU23" s="684"/>
      <c r="AV23" s="684"/>
      <c r="AW23" s="684"/>
      <c r="AX23" s="684"/>
      <c r="AY23" s="684"/>
      <c r="AZ23" s="684"/>
      <c r="BA23" s="684"/>
      <c r="BB23" s="684"/>
      <c r="BC23" s="677"/>
      <c r="BE23" s="366" t="s">
        <v>12</v>
      </c>
      <c r="BF23" s="1051">
        <f>'TP &amp; AP 2015'!BT23</f>
        <v>0</v>
      </c>
      <c r="BG23" s="1054"/>
      <c r="BH23" s="1055"/>
      <c r="BI23" s="364">
        <f>'TP &amp; AP 2019'!BT23-BF23</f>
        <v>0</v>
      </c>
      <c r="BJ23" s="796"/>
      <c r="BK23" s="724"/>
      <c r="BL23" s="364">
        <f>'TP &amp; AP 2019'!BW23</f>
        <v>0</v>
      </c>
      <c r="BM23" s="796"/>
      <c r="BN23" s="724"/>
      <c r="BO23" s="736"/>
      <c r="BP23" s="366" t="s">
        <v>12</v>
      </c>
    </row>
    <row r="24" spans="2:68" ht="18.75" customHeight="1" x14ac:dyDescent="0.25">
      <c r="B24" s="669"/>
      <c r="C24" s="774"/>
      <c r="D24" s="258"/>
      <c r="E24" s="259" t="s">
        <v>15</v>
      </c>
      <c r="F24" s="208"/>
      <c r="G24" s="778"/>
      <c r="H24" s="779"/>
      <c r="I24" s="208"/>
      <c r="J24" s="778"/>
      <c r="K24" s="779"/>
      <c r="L24" s="208"/>
      <c r="M24" s="648"/>
      <c r="N24" s="649"/>
      <c r="O24" s="648"/>
      <c r="P24" s="649"/>
      <c r="Q24" s="24"/>
      <c r="R24" s="5"/>
      <c r="S24" s="24"/>
      <c r="T24" s="24"/>
      <c r="U24" s="683"/>
      <c r="V24" s="684"/>
      <c r="W24" s="684"/>
      <c r="X24" s="684"/>
      <c r="Y24" s="684"/>
      <c r="Z24" s="684"/>
      <c r="AA24" s="684"/>
      <c r="AB24" s="684"/>
      <c r="AC24" s="684"/>
      <c r="AD24" s="684"/>
      <c r="AE24" s="684"/>
      <c r="AF24" s="684"/>
      <c r="AG24" s="684"/>
      <c r="AH24" s="677"/>
      <c r="AI24" s="260"/>
      <c r="AJ24" s="410"/>
      <c r="AK24" s="411"/>
      <c r="AL24" s="411"/>
      <c r="AM24" s="411"/>
      <c r="AN24" s="60"/>
      <c r="AO24" s="56"/>
      <c r="AP24" s="683"/>
      <c r="AQ24" s="684"/>
      <c r="AR24" s="684"/>
      <c r="AS24" s="684"/>
      <c r="AT24" s="684"/>
      <c r="AU24" s="684"/>
      <c r="AV24" s="684"/>
      <c r="AW24" s="684"/>
      <c r="AX24" s="684"/>
      <c r="AY24" s="684"/>
      <c r="AZ24" s="684"/>
      <c r="BA24" s="684"/>
      <c r="BB24" s="684"/>
      <c r="BC24" s="677"/>
      <c r="BE24" s="366" t="s">
        <v>15</v>
      </c>
      <c r="BF24" s="1051">
        <f>'TP &amp; AP 2015'!BT24</f>
        <v>0</v>
      </c>
      <c r="BG24" s="1054"/>
      <c r="BH24" s="1055"/>
      <c r="BI24" s="364">
        <f>'TP &amp; AP 2019'!BT24-BF24</f>
        <v>0</v>
      </c>
      <c r="BJ24" s="796"/>
      <c r="BK24" s="724"/>
      <c r="BL24" s="364">
        <f>'TP &amp; AP 2019'!BW24</f>
        <v>0</v>
      </c>
      <c r="BM24" s="796"/>
      <c r="BN24" s="724"/>
      <c r="BO24" s="736"/>
      <c r="BP24" s="366" t="s">
        <v>15</v>
      </c>
    </row>
    <row r="25" spans="2:68" ht="18.95" customHeight="1" thickBot="1" x14ac:dyDescent="0.3">
      <c r="B25" s="669"/>
      <c r="C25" s="774"/>
      <c r="D25" s="277"/>
      <c r="E25" s="372" t="s">
        <v>14</v>
      </c>
      <c r="F25" s="208"/>
      <c r="G25" s="778"/>
      <c r="H25" s="779"/>
      <c r="I25" s="208"/>
      <c r="J25" s="778"/>
      <c r="K25" s="779"/>
      <c r="L25" s="208"/>
      <c r="M25" s="688"/>
      <c r="N25" s="651"/>
      <c r="O25" s="688"/>
      <c r="P25" s="651"/>
      <c r="Q25" s="35"/>
      <c r="R25" s="6"/>
      <c r="S25" s="35"/>
      <c r="T25" s="35"/>
      <c r="U25" s="683"/>
      <c r="V25" s="684"/>
      <c r="W25" s="684"/>
      <c r="X25" s="684"/>
      <c r="Y25" s="684"/>
      <c r="Z25" s="684"/>
      <c r="AA25" s="684"/>
      <c r="AB25" s="684"/>
      <c r="AC25" s="684"/>
      <c r="AD25" s="684"/>
      <c r="AE25" s="684"/>
      <c r="AF25" s="684"/>
      <c r="AG25" s="684"/>
      <c r="AH25" s="677"/>
      <c r="AI25" s="260"/>
      <c r="AJ25" s="412"/>
      <c r="AK25" s="413"/>
      <c r="AL25" s="413"/>
      <c r="AM25" s="413"/>
      <c r="AN25" s="61"/>
      <c r="AO25" s="57"/>
      <c r="AP25" s="683"/>
      <c r="AQ25" s="684"/>
      <c r="AR25" s="684"/>
      <c r="AS25" s="684"/>
      <c r="AT25" s="684"/>
      <c r="AU25" s="684"/>
      <c r="AV25" s="684"/>
      <c r="AW25" s="684"/>
      <c r="AX25" s="684"/>
      <c r="AY25" s="684"/>
      <c r="AZ25" s="684"/>
      <c r="BA25" s="684"/>
      <c r="BB25" s="684"/>
      <c r="BC25" s="677"/>
      <c r="BE25" s="369" t="s">
        <v>14</v>
      </c>
      <c r="BF25" s="1051">
        <f>'TP &amp; AP 2015'!BT25</f>
        <v>0</v>
      </c>
      <c r="BG25" s="1057"/>
      <c r="BH25" s="1055"/>
      <c r="BI25" s="364">
        <f>'TP &amp; AP 2019'!BT25-BF25</f>
        <v>0</v>
      </c>
      <c r="BJ25" s="797"/>
      <c r="BK25" s="724"/>
      <c r="BL25" s="370">
        <f>'TP &amp; AP 2019'!BW25</f>
        <v>0</v>
      </c>
      <c r="BM25" s="797"/>
      <c r="BN25" s="724"/>
      <c r="BO25" s="736"/>
      <c r="BP25" s="369" t="s">
        <v>14</v>
      </c>
    </row>
    <row r="26" spans="2:68" ht="16.5" customHeight="1" x14ac:dyDescent="0.25">
      <c r="B26" s="669"/>
      <c r="C26" s="774"/>
      <c r="D26" s="284"/>
      <c r="E26" s="596" t="s">
        <v>51</v>
      </c>
      <c r="F26" s="208"/>
      <c r="G26" s="778"/>
      <c r="H26" s="779"/>
      <c r="I26" s="290"/>
      <c r="J26" s="778"/>
      <c r="K26" s="779"/>
      <c r="L26" s="208"/>
      <c r="M26" s="655"/>
      <c r="N26" s="656"/>
      <c r="O26" s="655"/>
      <c r="P26" s="656"/>
      <c r="Q26" s="32"/>
      <c r="R26" s="8"/>
      <c r="S26" s="32"/>
      <c r="T26" s="32"/>
      <c r="U26" s="683"/>
      <c r="V26" s="684"/>
      <c r="W26" s="684"/>
      <c r="X26" s="684"/>
      <c r="Y26" s="684"/>
      <c r="Z26" s="684"/>
      <c r="AA26" s="684"/>
      <c r="AB26" s="684"/>
      <c r="AC26" s="684"/>
      <c r="AD26" s="684"/>
      <c r="AE26" s="684"/>
      <c r="AF26" s="684"/>
      <c r="AG26" s="684"/>
      <c r="AH26" s="677"/>
      <c r="AI26" s="260"/>
      <c r="AJ26" s="406"/>
      <c r="AK26" s="407"/>
      <c r="AL26" s="407"/>
      <c r="AM26" s="407"/>
      <c r="AN26" s="58"/>
      <c r="AO26" s="54"/>
      <c r="AP26" s="683"/>
      <c r="AQ26" s="684"/>
      <c r="AR26" s="684"/>
      <c r="AS26" s="684"/>
      <c r="AT26" s="684"/>
      <c r="AU26" s="684"/>
      <c r="AV26" s="684"/>
      <c r="AW26" s="684"/>
      <c r="AX26" s="684"/>
      <c r="AY26" s="684"/>
      <c r="AZ26" s="684"/>
      <c r="BA26" s="684"/>
      <c r="BB26" s="684"/>
      <c r="BC26" s="677"/>
      <c r="BE26" s="363" t="s">
        <v>51</v>
      </c>
      <c r="BF26" s="1051">
        <f>'TP &amp; AP 2015'!BT26</f>
        <v>0</v>
      </c>
      <c r="BG26" s="1052">
        <f>BF26+BF27+BF28+BF29</f>
        <v>0</v>
      </c>
      <c r="BH26" s="1055"/>
      <c r="BI26" s="364">
        <f>'TP &amp; AP 2019'!BT26-BF26</f>
        <v>0</v>
      </c>
      <c r="BJ26" s="795">
        <f>BI26+BI27+BI28+BI29</f>
        <v>0</v>
      </c>
      <c r="BK26" s="724"/>
      <c r="BL26" s="364">
        <f>'TP &amp; AP 2019'!BW26</f>
        <v>0</v>
      </c>
      <c r="BM26" s="795">
        <f t="shared" ref="BM26" si="3">BL26+BL27+BL28+BL29</f>
        <v>0</v>
      </c>
      <c r="BN26" s="724"/>
      <c r="BO26" s="736"/>
      <c r="BP26" s="363" t="s">
        <v>51</v>
      </c>
    </row>
    <row r="27" spans="2:68" ht="15.75" customHeight="1" x14ac:dyDescent="0.25">
      <c r="B27" s="669"/>
      <c r="C27" s="774"/>
      <c r="D27" s="271"/>
      <c r="E27" s="259" t="s">
        <v>52</v>
      </c>
      <c r="F27" s="208"/>
      <c r="G27" s="778"/>
      <c r="H27" s="779"/>
      <c r="I27" s="208"/>
      <c r="J27" s="778"/>
      <c r="K27" s="779"/>
      <c r="L27" s="208"/>
      <c r="M27" s="648"/>
      <c r="N27" s="649"/>
      <c r="O27" s="648"/>
      <c r="P27" s="649"/>
      <c r="Q27" s="24"/>
      <c r="R27" s="5"/>
      <c r="S27" s="24"/>
      <c r="T27" s="24"/>
      <c r="U27" s="683"/>
      <c r="V27" s="684"/>
      <c r="W27" s="684"/>
      <c r="X27" s="684"/>
      <c r="Y27" s="684"/>
      <c r="Z27" s="684"/>
      <c r="AA27" s="684"/>
      <c r="AB27" s="684"/>
      <c r="AC27" s="684"/>
      <c r="AD27" s="684"/>
      <c r="AE27" s="684"/>
      <c r="AF27" s="684"/>
      <c r="AG27" s="684"/>
      <c r="AH27" s="677"/>
      <c r="AI27" s="272"/>
      <c r="AJ27" s="408"/>
      <c r="AK27" s="409"/>
      <c r="AL27" s="409"/>
      <c r="AM27" s="409"/>
      <c r="AN27" s="59"/>
      <c r="AO27" s="55"/>
      <c r="AP27" s="683"/>
      <c r="AQ27" s="684"/>
      <c r="AR27" s="684"/>
      <c r="AS27" s="684"/>
      <c r="AT27" s="684"/>
      <c r="AU27" s="684"/>
      <c r="AV27" s="684"/>
      <c r="AW27" s="684"/>
      <c r="AX27" s="684"/>
      <c r="AY27" s="684"/>
      <c r="AZ27" s="684"/>
      <c r="BA27" s="684"/>
      <c r="BB27" s="684"/>
      <c r="BC27" s="677"/>
      <c r="BE27" s="366" t="s">
        <v>52</v>
      </c>
      <c r="BF27" s="1051">
        <f>'TP &amp; AP 2015'!BT27</f>
        <v>0</v>
      </c>
      <c r="BG27" s="1054"/>
      <c r="BH27" s="1055"/>
      <c r="BI27" s="364">
        <f>'TP &amp; AP 2019'!BT27-BF27</f>
        <v>0</v>
      </c>
      <c r="BJ27" s="796"/>
      <c r="BK27" s="724"/>
      <c r="BL27" s="364">
        <f>'TP &amp; AP 2019'!BW27</f>
        <v>0</v>
      </c>
      <c r="BM27" s="796"/>
      <c r="BN27" s="724"/>
      <c r="BO27" s="736"/>
      <c r="BP27" s="366" t="s">
        <v>52</v>
      </c>
    </row>
    <row r="28" spans="2:68" ht="16.5" customHeight="1" x14ac:dyDescent="0.25">
      <c r="B28" s="669"/>
      <c r="C28" s="774"/>
      <c r="D28" s="258"/>
      <c r="E28" s="259" t="s">
        <v>53</v>
      </c>
      <c r="F28" s="208"/>
      <c r="G28" s="778"/>
      <c r="H28" s="779"/>
      <c r="I28" s="208"/>
      <c r="J28" s="778"/>
      <c r="K28" s="779"/>
      <c r="L28" s="208"/>
      <c r="M28" s="648"/>
      <c r="N28" s="649"/>
      <c r="O28" s="648"/>
      <c r="P28" s="649"/>
      <c r="Q28" s="24"/>
      <c r="R28" s="5"/>
      <c r="S28" s="24"/>
      <c r="T28" s="24"/>
      <c r="U28" s="683"/>
      <c r="V28" s="684"/>
      <c r="W28" s="684"/>
      <c r="X28" s="684"/>
      <c r="Y28" s="684"/>
      <c r="Z28" s="684"/>
      <c r="AA28" s="684"/>
      <c r="AB28" s="684"/>
      <c r="AC28" s="684"/>
      <c r="AD28" s="684"/>
      <c r="AE28" s="684"/>
      <c r="AF28" s="684"/>
      <c r="AG28" s="684"/>
      <c r="AH28" s="677"/>
      <c r="AI28" s="272"/>
      <c r="AJ28" s="410"/>
      <c r="AK28" s="411"/>
      <c r="AL28" s="411"/>
      <c r="AM28" s="411"/>
      <c r="AN28" s="60"/>
      <c r="AO28" s="56"/>
      <c r="AP28" s="683"/>
      <c r="AQ28" s="684"/>
      <c r="AR28" s="684"/>
      <c r="AS28" s="684"/>
      <c r="AT28" s="684"/>
      <c r="AU28" s="684"/>
      <c r="AV28" s="684"/>
      <c r="AW28" s="684"/>
      <c r="AX28" s="684"/>
      <c r="AY28" s="684"/>
      <c r="AZ28" s="684"/>
      <c r="BA28" s="684"/>
      <c r="BB28" s="684"/>
      <c r="BC28" s="677"/>
      <c r="BE28" s="366" t="s">
        <v>53</v>
      </c>
      <c r="BF28" s="1051">
        <f>'TP &amp; AP 2015'!BT28</f>
        <v>0</v>
      </c>
      <c r="BG28" s="1054"/>
      <c r="BH28" s="1055"/>
      <c r="BI28" s="364">
        <f>'TP &amp; AP 2019'!BT28-BF28</f>
        <v>0</v>
      </c>
      <c r="BJ28" s="796"/>
      <c r="BK28" s="724"/>
      <c r="BL28" s="364">
        <f>'TP &amp; AP 2019'!BW28</f>
        <v>0</v>
      </c>
      <c r="BM28" s="796"/>
      <c r="BN28" s="724"/>
      <c r="BO28" s="736"/>
      <c r="BP28" s="366" t="s">
        <v>53</v>
      </c>
    </row>
    <row r="29" spans="2:68" ht="16.5" customHeight="1" thickBot="1" x14ac:dyDescent="0.3">
      <c r="B29" s="669"/>
      <c r="C29" s="774"/>
      <c r="D29" s="277"/>
      <c r="E29" s="372" t="s">
        <v>54</v>
      </c>
      <c r="F29" s="208"/>
      <c r="G29" s="778"/>
      <c r="H29" s="779"/>
      <c r="I29" s="208"/>
      <c r="J29" s="778"/>
      <c r="K29" s="779"/>
      <c r="L29" s="208"/>
      <c r="M29" s="688"/>
      <c r="N29" s="651"/>
      <c r="O29" s="688"/>
      <c r="P29" s="651"/>
      <c r="Q29" s="35"/>
      <c r="R29" s="6"/>
      <c r="S29" s="35"/>
      <c r="T29" s="35"/>
      <c r="U29" s="683"/>
      <c r="V29" s="684"/>
      <c r="W29" s="684"/>
      <c r="X29" s="684"/>
      <c r="Y29" s="684"/>
      <c r="Z29" s="684"/>
      <c r="AA29" s="684"/>
      <c r="AB29" s="684"/>
      <c r="AC29" s="684"/>
      <c r="AD29" s="684"/>
      <c r="AE29" s="684"/>
      <c r="AF29" s="684"/>
      <c r="AG29" s="684"/>
      <c r="AH29" s="677"/>
      <c r="AI29" s="260"/>
      <c r="AJ29" s="412"/>
      <c r="AK29" s="413"/>
      <c r="AL29" s="413"/>
      <c r="AM29" s="413"/>
      <c r="AN29" s="61"/>
      <c r="AO29" s="57"/>
      <c r="AP29" s="683"/>
      <c r="AQ29" s="684"/>
      <c r="AR29" s="684"/>
      <c r="AS29" s="684"/>
      <c r="AT29" s="684"/>
      <c r="AU29" s="684"/>
      <c r="AV29" s="684"/>
      <c r="AW29" s="684"/>
      <c r="AX29" s="684"/>
      <c r="AY29" s="684"/>
      <c r="AZ29" s="684"/>
      <c r="BA29" s="684"/>
      <c r="BB29" s="684"/>
      <c r="BC29" s="677"/>
      <c r="BE29" s="369" t="s">
        <v>54</v>
      </c>
      <c r="BF29" s="1056">
        <f>'TP &amp; AP 2015'!BT29</f>
        <v>0</v>
      </c>
      <c r="BG29" s="1057"/>
      <c r="BH29" s="1055"/>
      <c r="BI29" s="370">
        <f>'TP &amp; AP 2019'!BT29-BF29</f>
        <v>0</v>
      </c>
      <c r="BJ29" s="797"/>
      <c r="BK29" s="724"/>
      <c r="BL29" s="370">
        <f>'TP &amp; AP 2019'!BW29</f>
        <v>0</v>
      </c>
      <c r="BM29" s="797"/>
      <c r="BN29" s="724"/>
      <c r="BO29" s="736"/>
      <c r="BP29" s="369" t="s">
        <v>54</v>
      </c>
    </row>
    <row r="30" spans="2:68" ht="16.5" customHeight="1" x14ac:dyDescent="0.25">
      <c r="B30" s="669"/>
      <c r="C30" s="774"/>
      <c r="D30" s="284"/>
      <c r="E30" s="596" t="s">
        <v>61</v>
      </c>
      <c r="F30" s="208"/>
      <c r="G30" s="780"/>
      <c r="H30" s="781"/>
      <c r="I30" s="208"/>
      <c r="J30" s="780"/>
      <c r="K30" s="781"/>
      <c r="L30" s="208"/>
      <c r="M30" s="655"/>
      <c r="N30" s="748"/>
      <c r="O30" s="655"/>
      <c r="P30" s="656"/>
      <c r="Q30" s="32"/>
      <c r="R30" s="8"/>
      <c r="S30" s="8"/>
      <c r="T30" s="8"/>
      <c r="U30" s="683"/>
      <c r="V30" s="684"/>
      <c r="W30" s="684"/>
      <c r="X30" s="684"/>
      <c r="Y30" s="684"/>
      <c r="Z30" s="684"/>
      <c r="AA30" s="684"/>
      <c r="AB30" s="684"/>
      <c r="AC30" s="684"/>
      <c r="AD30" s="684"/>
      <c r="AE30" s="684"/>
      <c r="AF30" s="684"/>
      <c r="AG30" s="684"/>
      <c r="AH30" s="677"/>
      <c r="AI30" s="260"/>
      <c r="AJ30" s="406"/>
      <c r="AK30" s="407"/>
      <c r="AL30" s="407"/>
      <c r="AM30" s="407"/>
      <c r="AN30" s="58"/>
      <c r="AO30" s="54"/>
      <c r="AP30" s="683"/>
      <c r="AQ30" s="684"/>
      <c r="AR30" s="684"/>
      <c r="AS30" s="684"/>
      <c r="AT30" s="684"/>
      <c r="AU30" s="684"/>
      <c r="AV30" s="684"/>
      <c r="AW30" s="684"/>
      <c r="AX30" s="684"/>
      <c r="AY30" s="684"/>
      <c r="AZ30" s="684"/>
      <c r="BA30" s="684"/>
      <c r="BB30" s="684"/>
      <c r="BC30" s="677"/>
      <c r="BE30" s="363" t="s">
        <v>61</v>
      </c>
      <c r="BF30" s="1051">
        <f>'TP &amp; AP 2015'!BT30</f>
        <v>0</v>
      </c>
      <c r="BG30" s="1052">
        <f>BF30+BF31+BF32+BF33</f>
        <v>0</v>
      </c>
      <c r="BH30" s="1055"/>
      <c r="BI30" s="364">
        <f>'TP &amp; AP 2019'!BT30-BF30</f>
        <v>0</v>
      </c>
      <c r="BJ30" s="795">
        <f>BI30+BI31+BI32+BI33</f>
        <v>0</v>
      </c>
      <c r="BK30" s="724"/>
      <c r="BL30" s="364">
        <f>'TP &amp; AP 2019'!BW30</f>
        <v>0</v>
      </c>
      <c r="BM30" s="795">
        <f t="shared" ref="BM30" si="4">BL30+BL31+BL32+BL33</f>
        <v>0</v>
      </c>
      <c r="BN30" s="724"/>
      <c r="BO30" s="736"/>
      <c r="BP30" s="363" t="s">
        <v>61</v>
      </c>
    </row>
    <row r="31" spans="2:68" ht="15.75" customHeight="1" thickBot="1" x14ac:dyDescent="0.3">
      <c r="B31" s="669"/>
      <c r="C31" s="774"/>
      <c r="D31" s="291"/>
      <c r="E31" s="377" t="s">
        <v>62</v>
      </c>
      <c r="F31" s="208"/>
      <c r="G31" s="49"/>
      <c r="H31" s="50"/>
      <c r="I31" s="208"/>
      <c r="J31" s="49"/>
      <c r="K31" s="50"/>
      <c r="L31" s="208"/>
      <c r="M31" s="697"/>
      <c r="N31" s="798"/>
      <c r="O31" s="697"/>
      <c r="P31" s="645"/>
      <c r="Q31" s="75"/>
      <c r="R31" s="48"/>
      <c r="S31" s="48"/>
      <c r="T31" s="48"/>
      <c r="U31" s="685"/>
      <c r="V31" s="686"/>
      <c r="W31" s="686"/>
      <c r="X31" s="686"/>
      <c r="Y31" s="686"/>
      <c r="Z31" s="686"/>
      <c r="AA31" s="686"/>
      <c r="AB31" s="686"/>
      <c r="AC31" s="686"/>
      <c r="AD31" s="686"/>
      <c r="AE31" s="686"/>
      <c r="AF31" s="686"/>
      <c r="AG31" s="686"/>
      <c r="AH31" s="687"/>
      <c r="AI31" s="272"/>
      <c r="AJ31" s="52"/>
      <c r="AK31" s="414"/>
      <c r="AL31" s="414"/>
      <c r="AM31" s="414"/>
      <c r="AN31" s="419"/>
      <c r="AO31" s="420"/>
      <c r="AP31" s="685"/>
      <c r="AQ31" s="686"/>
      <c r="AR31" s="686"/>
      <c r="AS31" s="686"/>
      <c r="AT31" s="686"/>
      <c r="AU31" s="686"/>
      <c r="AV31" s="686"/>
      <c r="AW31" s="686"/>
      <c r="AX31" s="686"/>
      <c r="AY31" s="686"/>
      <c r="AZ31" s="686"/>
      <c r="BA31" s="686"/>
      <c r="BB31" s="686"/>
      <c r="BC31" s="687"/>
      <c r="BE31" s="378" t="s">
        <v>62</v>
      </c>
      <c r="BF31" s="1058">
        <f>'TP &amp; AP 2015'!BT31</f>
        <v>0</v>
      </c>
      <c r="BG31" s="1054"/>
      <c r="BH31" s="1055"/>
      <c r="BI31" s="379">
        <f>'TP &amp; AP 2019'!BT31-BF31</f>
        <v>0</v>
      </c>
      <c r="BJ31" s="796"/>
      <c r="BK31" s="724"/>
      <c r="BL31" s="379">
        <f>'TP &amp; AP 2019'!BW31</f>
        <v>0</v>
      </c>
      <c r="BM31" s="796"/>
      <c r="BN31" s="724"/>
      <c r="BO31" s="736"/>
      <c r="BP31" s="378" t="s">
        <v>62</v>
      </c>
    </row>
    <row r="32" spans="2:68" ht="15.75" customHeight="1" thickTop="1" x14ac:dyDescent="0.25">
      <c r="B32" s="669"/>
      <c r="C32" s="774"/>
      <c r="D32" s="298"/>
      <c r="E32" s="327" t="s">
        <v>59</v>
      </c>
      <c r="F32" s="208"/>
      <c r="G32" s="18"/>
      <c r="H32" s="44"/>
      <c r="I32" s="208"/>
      <c r="J32" s="18"/>
      <c r="K32" s="44"/>
      <c r="M32" s="646"/>
      <c r="N32" s="794"/>
      <c r="O32" s="646"/>
      <c r="P32" s="647"/>
      <c r="Q32" s="684" t="s">
        <v>131</v>
      </c>
      <c r="R32" s="684"/>
      <c r="S32" s="684"/>
      <c r="T32" s="684"/>
      <c r="U32" s="20"/>
      <c r="V32" s="20"/>
      <c r="W32" s="20"/>
      <c r="X32" s="20"/>
      <c r="Y32" s="20"/>
      <c r="Z32" s="20"/>
      <c r="AA32" s="20"/>
      <c r="AB32" s="20"/>
      <c r="AC32" s="20"/>
      <c r="AD32" s="20"/>
      <c r="AE32" s="20"/>
      <c r="AF32" s="20"/>
      <c r="AG32" s="20"/>
      <c r="AH32" s="21"/>
      <c r="AI32" s="260"/>
      <c r="AJ32" s="41"/>
      <c r="AK32" s="19"/>
      <c r="AL32" s="684" t="s">
        <v>131</v>
      </c>
      <c r="AM32" s="684"/>
      <c r="AN32" s="684"/>
      <c r="AO32" s="684"/>
      <c r="AP32" s="20"/>
      <c r="AQ32" s="20"/>
      <c r="AR32" s="20"/>
      <c r="AS32" s="20"/>
      <c r="AT32" s="20"/>
      <c r="AU32" s="20"/>
      <c r="AV32" s="20"/>
      <c r="AW32" s="20"/>
      <c r="AX32" s="20"/>
      <c r="AY32" s="20"/>
      <c r="AZ32" s="20"/>
      <c r="BA32" s="20"/>
      <c r="BB32" s="20"/>
      <c r="BC32" s="21"/>
      <c r="BE32" s="381" t="s">
        <v>59</v>
      </c>
      <c r="BF32" s="1051">
        <f>'TP &amp; AP 2015'!BT32</f>
        <v>0</v>
      </c>
      <c r="BG32" s="1054"/>
      <c r="BH32" s="1055"/>
      <c r="BI32" s="364">
        <f>'TP &amp; AP 2019'!BT32-BF32</f>
        <v>0</v>
      </c>
      <c r="BJ32" s="796"/>
      <c r="BK32" s="724"/>
      <c r="BL32" s="364">
        <f>'TP &amp; AP 2019'!BW32</f>
        <v>0</v>
      </c>
      <c r="BM32" s="796"/>
      <c r="BN32" s="724"/>
      <c r="BO32" s="736"/>
      <c r="BP32" s="381" t="s">
        <v>59</v>
      </c>
    </row>
    <row r="33" spans="2:68" ht="15.75" customHeight="1" thickBot="1" x14ac:dyDescent="0.3">
      <c r="B33" s="669"/>
      <c r="C33" s="774"/>
      <c r="D33" s="307"/>
      <c r="E33" s="323" t="s">
        <v>60</v>
      </c>
      <c r="F33" s="208"/>
      <c r="G33" s="13"/>
      <c r="H33" s="39"/>
      <c r="I33" s="208"/>
      <c r="J33" s="13"/>
      <c r="K33" s="39"/>
      <c r="M33" s="689"/>
      <c r="N33" s="791"/>
      <c r="O33" s="689"/>
      <c r="P33" s="692"/>
      <c r="Q33" s="684"/>
      <c r="R33" s="684"/>
      <c r="S33" s="684"/>
      <c r="T33" s="684"/>
      <c r="U33" s="9"/>
      <c r="V33" s="9"/>
      <c r="W33" s="9"/>
      <c r="X33" s="9"/>
      <c r="Y33" s="9"/>
      <c r="Z33" s="9"/>
      <c r="AA33" s="9"/>
      <c r="AB33" s="9"/>
      <c r="AC33" s="9"/>
      <c r="AD33" s="9"/>
      <c r="AE33" s="9"/>
      <c r="AF33" s="9"/>
      <c r="AG33" s="9"/>
      <c r="AH33" s="10"/>
      <c r="AI33" s="260"/>
      <c r="AJ33" s="42"/>
      <c r="AK33" s="12"/>
      <c r="AL33" s="684"/>
      <c r="AM33" s="684"/>
      <c r="AN33" s="684"/>
      <c r="AO33" s="684"/>
      <c r="AP33" s="9"/>
      <c r="AQ33" s="9"/>
      <c r="AR33" s="9"/>
      <c r="AS33" s="9"/>
      <c r="AT33" s="9"/>
      <c r="AU33" s="9"/>
      <c r="AV33" s="9"/>
      <c r="AW33" s="9"/>
      <c r="AX33" s="9"/>
      <c r="AY33" s="9"/>
      <c r="AZ33" s="9"/>
      <c r="BA33" s="9"/>
      <c r="BB33" s="9"/>
      <c r="BC33" s="10"/>
      <c r="BE33" s="383" t="s">
        <v>60</v>
      </c>
      <c r="BF33" s="1056">
        <f>'TP &amp; AP 2015'!BT33</f>
        <v>0</v>
      </c>
      <c r="BG33" s="1057"/>
      <c r="BH33" s="1055"/>
      <c r="BI33" s="370">
        <f>'TP &amp; AP 2019'!BT33-BF33</f>
        <v>0</v>
      </c>
      <c r="BJ33" s="797"/>
      <c r="BK33" s="724"/>
      <c r="BL33" s="370">
        <f>'TP &amp; AP 2019'!BW33</f>
        <v>0</v>
      </c>
      <c r="BM33" s="797"/>
      <c r="BN33" s="724"/>
      <c r="BO33" s="736"/>
      <c r="BP33" s="383" t="s">
        <v>60</v>
      </c>
    </row>
    <row r="34" spans="2:68" ht="16.5" customHeight="1" x14ac:dyDescent="0.25">
      <c r="B34" s="669"/>
      <c r="C34" s="774"/>
      <c r="D34" s="314"/>
      <c r="E34" s="327" t="s">
        <v>165</v>
      </c>
      <c r="F34" s="208"/>
      <c r="G34" s="25"/>
      <c r="H34" s="37"/>
      <c r="I34" s="208"/>
      <c r="J34" s="25"/>
      <c r="K34" s="37"/>
      <c r="M34" s="698"/>
      <c r="N34" s="792"/>
      <c r="O34" s="698"/>
      <c r="P34" s="699"/>
      <c r="Q34" s="684"/>
      <c r="R34" s="684"/>
      <c r="S34" s="684"/>
      <c r="T34" s="684"/>
      <c r="U34" s="20"/>
      <c r="V34" s="20"/>
      <c r="W34" s="20"/>
      <c r="X34" s="20"/>
      <c r="Y34" s="20"/>
      <c r="Z34" s="20"/>
      <c r="AA34" s="20"/>
      <c r="AB34" s="20"/>
      <c r="AC34" s="20"/>
      <c r="AD34" s="20"/>
      <c r="AE34" s="20"/>
      <c r="AF34" s="20"/>
      <c r="AG34" s="20"/>
      <c r="AH34" s="21"/>
      <c r="AI34" s="260"/>
      <c r="AJ34" s="415"/>
      <c r="AK34" s="416"/>
      <c r="AL34" s="684"/>
      <c r="AM34" s="684"/>
      <c r="AN34" s="684"/>
      <c r="AO34" s="684"/>
      <c r="AP34" s="20"/>
      <c r="AQ34" s="20"/>
      <c r="AR34" s="20"/>
      <c r="AS34" s="20"/>
      <c r="AT34" s="20"/>
      <c r="AU34" s="20"/>
      <c r="AV34" s="20"/>
      <c r="AW34" s="20"/>
      <c r="AX34" s="20"/>
      <c r="AY34" s="20"/>
      <c r="AZ34" s="20"/>
      <c r="BA34" s="20"/>
      <c r="BB34" s="20"/>
      <c r="BC34" s="21"/>
      <c r="BE34" s="386" t="s">
        <v>165</v>
      </c>
      <c r="BF34" s="1051">
        <f>'TP &amp; AP 2015'!BT34</f>
        <v>0</v>
      </c>
      <c r="BG34" s="1052">
        <f>BF34+BF35+BF36+BF37</f>
        <v>0</v>
      </c>
      <c r="BH34" s="1055"/>
      <c r="BI34" s="364">
        <f>'TP &amp; AP 2019'!BT34-BF34</f>
        <v>0</v>
      </c>
      <c r="BJ34" s="795">
        <f>BI34+BI35+BI36+BI37</f>
        <v>0</v>
      </c>
      <c r="BK34" s="724"/>
      <c r="BL34" s="364">
        <f>'TP &amp; AP 2019'!BW34</f>
        <v>0</v>
      </c>
      <c r="BM34" s="795">
        <f t="shared" ref="BM34" si="5">BL34+BL35+BL36+BL37</f>
        <v>0</v>
      </c>
      <c r="BN34" s="724"/>
      <c r="BO34" s="736"/>
      <c r="BP34" s="386" t="s">
        <v>165</v>
      </c>
    </row>
    <row r="35" spans="2:68" ht="15.75" customHeight="1" x14ac:dyDescent="0.25">
      <c r="B35" s="669"/>
      <c r="C35" s="774"/>
      <c r="D35" s="318"/>
      <c r="E35" s="299" t="s">
        <v>166</v>
      </c>
      <c r="F35" s="208"/>
      <c r="G35" s="26"/>
      <c r="H35" s="38"/>
      <c r="I35" s="208"/>
      <c r="J35" s="26"/>
      <c r="K35" s="38"/>
      <c r="M35" s="701"/>
      <c r="N35" s="793"/>
      <c r="O35" s="701"/>
      <c r="P35" s="702"/>
      <c r="Q35" s="684"/>
      <c r="R35" s="684"/>
      <c r="S35" s="684"/>
      <c r="T35" s="684"/>
      <c r="U35" s="28"/>
      <c r="V35" s="28"/>
      <c r="W35" s="28"/>
      <c r="X35" s="28"/>
      <c r="Y35" s="28"/>
      <c r="Z35" s="28"/>
      <c r="AA35" s="28"/>
      <c r="AB35" s="28"/>
      <c r="AC35" s="28"/>
      <c r="AD35" s="28"/>
      <c r="AE35" s="28"/>
      <c r="AF35" s="28"/>
      <c r="AG35" s="28"/>
      <c r="AH35" s="29"/>
      <c r="AI35" s="260"/>
      <c r="AJ35" s="417"/>
      <c r="AK35" s="418"/>
      <c r="AL35" s="684"/>
      <c r="AM35" s="684"/>
      <c r="AN35" s="684"/>
      <c r="AO35" s="684"/>
      <c r="AP35" s="28"/>
      <c r="AQ35" s="28"/>
      <c r="AR35" s="28"/>
      <c r="AS35" s="28"/>
      <c r="AT35" s="28"/>
      <c r="AU35" s="28"/>
      <c r="AV35" s="28"/>
      <c r="AW35" s="28"/>
      <c r="AX35" s="28"/>
      <c r="AY35" s="28"/>
      <c r="AZ35" s="28"/>
      <c r="BA35" s="28"/>
      <c r="BB35" s="28"/>
      <c r="BC35" s="29"/>
      <c r="BE35" s="388" t="s">
        <v>166</v>
      </c>
      <c r="BF35" s="1051">
        <f>'TP &amp; AP 2015'!BT35</f>
        <v>0</v>
      </c>
      <c r="BG35" s="1054"/>
      <c r="BH35" s="1055"/>
      <c r="BI35" s="364">
        <f>'TP &amp; AP 2019'!BT35-BF35</f>
        <v>0</v>
      </c>
      <c r="BJ35" s="796"/>
      <c r="BK35" s="724"/>
      <c r="BL35" s="364">
        <f>'TP &amp; AP 2019'!BW35</f>
        <v>0</v>
      </c>
      <c r="BM35" s="796"/>
      <c r="BN35" s="724"/>
      <c r="BO35" s="736"/>
      <c r="BP35" s="388" t="s">
        <v>166</v>
      </c>
    </row>
    <row r="36" spans="2:68" ht="15.75" customHeight="1" x14ac:dyDescent="0.25">
      <c r="B36" s="669"/>
      <c r="C36" s="774"/>
      <c r="D36" s="298"/>
      <c r="E36" s="299" t="s">
        <v>167</v>
      </c>
      <c r="F36" s="208"/>
      <c r="G36" s="26"/>
      <c r="H36" s="38"/>
      <c r="I36" s="208"/>
      <c r="J36" s="26"/>
      <c r="K36" s="38"/>
      <c r="M36" s="701"/>
      <c r="N36" s="793"/>
      <c r="O36" s="701"/>
      <c r="P36" s="702"/>
      <c r="Q36" s="684"/>
      <c r="R36" s="684"/>
      <c r="S36" s="684"/>
      <c r="T36" s="684"/>
      <c r="U36" s="20"/>
      <c r="V36" s="20"/>
      <c r="W36" s="20"/>
      <c r="X36" s="20"/>
      <c r="Y36" s="20"/>
      <c r="Z36" s="20"/>
      <c r="AA36" s="20"/>
      <c r="AB36" s="20"/>
      <c r="AC36" s="20"/>
      <c r="AD36" s="20"/>
      <c r="AE36" s="20"/>
      <c r="AF36" s="20"/>
      <c r="AG36" s="20"/>
      <c r="AH36" s="21"/>
      <c r="AI36" s="260"/>
      <c r="AJ36" s="41"/>
      <c r="AK36" s="19"/>
      <c r="AL36" s="684"/>
      <c r="AM36" s="684"/>
      <c r="AN36" s="684"/>
      <c r="AO36" s="684"/>
      <c r="AP36" s="20"/>
      <c r="AQ36" s="20"/>
      <c r="AR36" s="20"/>
      <c r="AS36" s="20"/>
      <c r="AT36" s="20"/>
      <c r="AU36" s="20"/>
      <c r="AV36" s="20"/>
      <c r="AW36" s="20"/>
      <c r="AX36" s="20"/>
      <c r="AY36" s="20"/>
      <c r="AZ36" s="20"/>
      <c r="BA36" s="20"/>
      <c r="BB36" s="20"/>
      <c r="BC36" s="21"/>
      <c r="BE36" s="388" t="s">
        <v>167</v>
      </c>
      <c r="BF36" s="1051">
        <f>'TP &amp; AP 2015'!BT36</f>
        <v>0</v>
      </c>
      <c r="BG36" s="1054"/>
      <c r="BH36" s="1055"/>
      <c r="BI36" s="364">
        <f>'TP &amp; AP 2019'!BT36-BF36</f>
        <v>0</v>
      </c>
      <c r="BJ36" s="796"/>
      <c r="BK36" s="724"/>
      <c r="BL36" s="364">
        <f>'TP &amp; AP 2019'!BW36</f>
        <v>0</v>
      </c>
      <c r="BM36" s="796"/>
      <c r="BN36" s="724"/>
      <c r="BO36" s="736"/>
      <c r="BP36" s="388" t="s">
        <v>167</v>
      </c>
    </row>
    <row r="37" spans="2:68" ht="16.5" customHeight="1" thickBot="1" x14ac:dyDescent="0.3">
      <c r="B37" s="669"/>
      <c r="C37" s="774"/>
      <c r="D37" s="307"/>
      <c r="E37" s="323" t="s">
        <v>169</v>
      </c>
      <c r="F37" s="208"/>
      <c r="G37" s="13"/>
      <c r="H37" s="39"/>
      <c r="I37" s="208"/>
      <c r="J37" s="13"/>
      <c r="K37" s="39"/>
      <c r="M37" s="689"/>
      <c r="N37" s="791"/>
      <c r="O37" s="689"/>
      <c r="P37" s="692"/>
      <c r="Q37" s="684"/>
      <c r="R37" s="684"/>
      <c r="S37" s="684"/>
      <c r="T37" s="684"/>
      <c r="U37" s="9"/>
      <c r="V37" s="9"/>
      <c r="W37" s="9"/>
      <c r="X37" s="9"/>
      <c r="Y37" s="9"/>
      <c r="Z37" s="9"/>
      <c r="AA37" s="9"/>
      <c r="AB37" s="9"/>
      <c r="AC37" s="9"/>
      <c r="AD37" s="9"/>
      <c r="AE37" s="9"/>
      <c r="AF37" s="9"/>
      <c r="AG37" s="9"/>
      <c r="AH37" s="10"/>
      <c r="AI37" s="260"/>
      <c r="AJ37" s="42"/>
      <c r="AK37" s="12"/>
      <c r="AL37" s="684"/>
      <c r="AM37" s="684"/>
      <c r="AN37" s="684"/>
      <c r="AO37" s="684"/>
      <c r="AP37" s="9"/>
      <c r="AQ37" s="9"/>
      <c r="AR37" s="9"/>
      <c r="AS37" s="9"/>
      <c r="AT37" s="9"/>
      <c r="AU37" s="9"/>
      <c r="AV37" s="9"/>
      <c r="AW37" s="9"/>
      <c r="AX37" s="9"/>
      <c r="AY37" s="9"/>
      <c r="AZ37" s="9"/>
      <c r="BA37" s="9"/>
      <c r="BB37" s="9"/>
      <c r="BC37" s="10"/>
      <c r="BE37" s="389" t="s">
        <v>169</v>
      </c>
      <c r="BF37" s="1056">
        <f>'TP &amp; AP 2015'!BT37</f>
        <v>0</v>
      </c>
      <c r="BG37" s="1057"/>
      <c r="BH37" s="1055"/>
      <c r="BI37" s="370">
        <f>'TP &amp; AP 2019'!BT37-BF37</f>
        <v>0</v>
      </c>
      <c r="BJ37" s="797"/>
      <c r="BK37" s="724"/>
      <c r="BL37" s="370">
        <f>'TP &amp; AP 2019'!BW37</f>
        <v>0</v>
      </c>
      <c r="BM37" s="797"/>
      <c r="BN37" s="724"/>
      <c r="BO37" s="736"/>
      <c r="BP37" s="389" t="s">
        <v>169</v>
      </c>
    </row>
    <row r="38" spans="2:68" ht="16.5" customHeight="1" x14ac:dyDescent="0.25">
      <c r="B38" s="669"/>
      <c r="C38" s="774"/>
      <c r="D38" s="318"/>
      <c r="E38" s="327" t="s">
        <v>176</v>
      </c>
      <c r="F38" s="208"/>
      <c r="G38" s="25"/>
      <c r="H38" s="37"/>
      <c r="I38" s="208"/>
      <c r="J38" s="25"/>
      <c r="K38" s="37"/>
      <c r="M38" s="698"/>
      <c r="N38" s="792"/>
      <c r="O38" s="698"/>
      <c r="P38" s="699"/>
      <c r="Q38" s="684"/>
      <c r="R38" s="684"/>
      <c r="S38" s="684"/>
      <c r="T38" s="684"/>
      <c r="U38" s="64"/>
      <c r="V38" s="64"/>
      <c r="W38" s="65"/>
      <c r="X38" s="64"/>
      <c r="Y38" s="65"/>
      <c r="Z38" s="64"/>
      <c r="AA38" s="65"/>
      <c r="AB38" s="64"/>
      <c r="AC38" s="65"/>
      <c r="AD38" s="64"/>
      <c r="AE38" s="65"/>
      <c r="AF38" s="64"/>
      <c r="AG38" s="65"/>
      <c r="AH38" s="66"/>
      <c r="AI38" s="260"/>
      <c r="AJ38" s="415"/>
      <c r="AK38" s="416"/>
      <c r="AL38" s="684"/>
      <c r="AM38" s="684"/>
      <c r="AN38" s="684"/>
      <c r="AO38" s="684"/>
      <c r="AP38" s="64"/>
      <c r="AQ38" s="64"/>
      <c r="AR38" s="65"/>
      <c r="AS38" s="64"/>
      <c r="AT38" s="65"/>
      <c r="AU38" s="64"/>
      <c r="AV38" s="65"/>
      <c r="AW38" s="64"/>
      <c r="AX38" s="65"/>
      <c r="AY38" s="64"/>
      <c r="AZ38" s="65"/>
      <c r="BA38" s="64"/>
      <c r="BB38" s="65"/>
      <c r="BC38" s="66"/>
      <c r="BE38" s="386" t="s">
        <v>176</v>
      </c>
      <c r="BF38" s="1051">
        <f>'TP &amp; AP 2015'!BT38</f>
        <v>0</v>
      </c>
      <c r="BG38" s="1052">
        <f>BF38+BF39+BF40+BF41</f>
        <v>0</v>
      </c>
      <c r="BH38" s="1055"/>
      <c r="BI38" s="364">
        <f>'TP &amp; AP 2019'!BT38-BF38</f>
        <v>0</v>
      </c>
      <c r="BJ38" s="795">
        <f>BI38+BI39+BI40+BI41</f>
        <v>0</v>
      </c>
      <c r="BK38" s="724"/>
      <c r="BL38" s="364">
        <f>'TP &amp; AP 2019'!BW38</f>
        <v>0</v>
      </c>
      <c r="BM38" s="795">
        <f t="shared" ref="BM38" si="6">BL38+BL39+BL40+BL41</f>
        <v>0</v>
      </c>
      <c r="BN38" s="724"/>
      <c r="BO38" s="736"/>
      <c r="BP38" s="386" t="s">
        <v>176</v>
      </c>
    </row>
    <row r="39" spans="2:68" ht="19.5" customHeight="1" x14ac:dyDescent="0.25">
      <c r="B39" s="669"/>
      <c r="C39" s="774"/>
      <c r="D39" s="318"/>
      <c r="E39" s="299" t="s">
        <v>177</v>
      </c>
      <c r="F39" s="208"/>
      <c r="G39" s="26"/>
      <c r="H39" s="38"/>
      <c r="I39" s="208"/>
      <c r="J39" s="26"/>
      <c r="K39" s="38"/>
      <c r="M39" s="701"/>
      <c r="N39" s="793"/>
      <c r="O39" s="701"/>
      <c r="P39" s="702"/>
      <c r="Q39" s="684"/>
      <c r="R39" s="684"/>
      <c r="S39" s="684"/>
      <c r="T39" s="684"/>
      <c r="U39" s="67"/>
      <c r="V39" s="67"/>
      <c r="W39" s="68"/>
      <c r="X39" s="67"/>
      <c r="Y39" s="68"/>
      <c r="Z39" s="67"/>
      <c r="AA39" s="68"/>
      <c r="AB39" s="67"/>
      <c r="AC39" s="68"/>
      <c r="AD39" s="67"/>
      <c r="AE39" s="68"/>
      <c r="AF39" s="67"/>
      <c r="AG39" s="68"/>
      <c r="AH39" s="69"/>
      <c r="AI39" s="260"/>
      <c r="AJ39" s="417"/>
      <c r="AK39" s="418"/>
      <c r="AL39" s="684"/>
      <c r="AM39" s="684"/>
      <c r="AN39" s="684"/>
      <c r="AO39" s="684"/>
      <c r="AP39" s="67"/>
      <c r="AQ39" s="67"/>
      <c r="AR39" s="68"/>
      <c r="AS39" s="67"/>
      <c r="AT39" s="68"/>
      <c r="AU39" s="67"/>
      <c r="AV39" s="68"/>
      <c r="AW39" s="67"/>
      <c r="AX39" s="68"/>
      <c r="AY39" s="67"/>
      <c r="AZ39" s="68"/>
      <c r="BA39" s="67"/>
      <c r="BB39" s="68"/>
      <c r="BC39" s="69"/>
      <c r="BE39" s="388" t="s">
        <v>177</v>
      </c>
      <c r="BF39" s="1051">
        <f>'TP &amp; AP 2015'!BT39</f>
        <v>0</v>
      </c>
      <c r="BG39" s="1054"/>
      <c r="BH39" s="1055"/>
      <c r="BI39" s="364">
        <f>'TP &amp; AP 2019'!BT39-BF39</f>
        <v>0</v>
      </c>
      <c r="BJ39" s="796"/>
      <c r="BK39" s="724"/>
      <c r="BL39" s="364">
        <f>'TP &amp; AP 2019'!BW39</f>
        <v>0</v>
      </c>
      <c r="BM39" s="796"/>
      <c r="BN39" s="724"/>
      <c r="BO39" s="736"/>
      <c r="BP39" s="388" t="s">
        <v>177</v>
      </c>
    </row>
    <row r="40" spans="2:68" ht="18.75" customHeight="1" x14ac:dyDescent="0.25">
      <c r="B40" s="669"/>
      <c r="C40" s="774"/>
      <c r="D40" s="318"/>
      <c r="E40" s="299" t="s">
        <v>174</v>
      </c>
      <c r="F40" s="208"/>
      <c r="G40" s="26"/>
      <c r="H40" s="38"/>
      <c r="I40" s="208"/>
      <c r="J40" s="26"/>
      <c r="K40" s="38"/>
      <c r="M40" s="701"/>
      <c r="N40" s="793"/>
      <c r="O40" s="701"/>
      <c r="P40" s="702"/>
      <c r="Q40" s="684"/>
      <c r="R40" s="684"/>
      <c r="S40" s="684"/>
      <c r="T40" s="684"/>
      <c r="U40" s="64"/>
      <c r="V40" s="64"/>
      <c r="W40" s="65"/>
      <c r="X40" s="64"/>
      <c r="Y40" s="65"/>
      <c r="Z40" s="64"/>
      <c r="AA40" s="65"/>
      <c r="AB40" s="64"/>
      <c r="AC40" s="65"/>
      <c r="AD40" s="64"/>
      <c r="AE40" s="65"/>
      <c r="AF40" s="64"/>
      <c r="AG40" s="65"/>
      <c r="AH40" s="66"/>
      <c r="AI40" s="260"/>
      <c r="AJ40" s="41"/>
      <c r="AK40" s="19"/>
      <c r="AL40" s="684"/>
      <c r="AM40" s="684"/>
      <c r="AN40" s="684"/>
      <c r="AO40" s="684"/>
      <c r="AP40" s="64"/>
      <c r="AQ40" s="64"/>
      <c r="AR40" s="65"/>
      <c r="AS40" s="64"/>
      <c r="AT40" s="65"/>
      <c r="AU40" s="64"/>
      <c r="AV40" s="65"/>
      <c r="AW40" s="64"/>
      <c r="AX40" s="65"/>
      <c r="AY40" s="64"/>
      <c r="AZ40" s="65"/>
      <c r="BA40" s="64"/>
      <c r="BB40" s="65"/>
      <c r="BC40" s="66"/>
      <c r="BE40" s="388" t="s">
        <v>174</v>
      </c>
      <c r="BF40" s="1051">
        <f>'TP &amp; AP 2015'!BT40</f>
        <v>0</v>
      </c>
      <c r="BG40" s="1054"/>
      <c r="BH40" s="1055"/>
      <c r="BI40" s="364">
        <f>'TP &amp; AP 2019'!BT40-BF40</f>
        <v>0</v>
      </c>
      <c r="BJ40" s="796"/>
      <c r="BK40" s="724"/>
      <c r="BL40" s="364">
        <f>'TP &amp; AP 2019'!BW40</f>
        <v>0</v>
      </c>
      <c r="BM40" s="796"/>
      <c r="BN40" s="724"/>
      <c r="BO40" s="736"/>
      <c r="BP40" s="388" t="s">
        <v>174</v>
      </c>
    </row>
    <row r="41" spans="2:68" ht="19.5" customHeight="1" thickBot="1" x14ac:dyDescent="0.3">
      <c r="B41" s="670"/>
      <c r="C41" s="775"/>
      <c r="D41" s="307"/>
      <c r="E41" s="323" t="s">
        <v>175</v>
      </c>
      <c r="F41" s="208"/>
      <c r="G41" s="13"/>
      <c r="H41" s="39"/>
      <c r="I41" s="208"/>
      <c r="J41" s="13"/>
      <c r="K41" s="39"/>
      <c r="M41" s="689"/>
      <c r="N41" s="791"/>
      <c r="O41" s="689"/>
      <c r="P41" s="692"/>
      <c r="Q41" s="695"/>
      <c r="R41" s="695"/>
      <c r="S41" s="695"/>
      <c r="T41" s="695"/>
      <c r="U41" s="70"/>
      <c r="V41" s="70"/>
      <c r="W41" s="71"/>
      <c r="X41" s="70"/>
      <c r="Y41" s="71"/>
      <c r="Z41" s="70"/>
      <c r="AA41" s="71"/>
      <c r="AB41" s="70"/>
      <c r="AC41" s="71"/>
      <c r="AD41" s="70"/>
      <c r="AE41" s="71"/>
      <c r="AF41" s="70"/>
      <c r="AG41" s="71"/>
      <c r="AH41" s="72"/>
      <c r="AI41" s="260"/>
      <c r="AJ41" s="42"/>
      <c r="AK41" s="12"/>
      <c r="AL41" s="695"/>
      <c r="AM41" s="695"/>
      <c r="AN41" s="695"/>
      <c r="AO41" s="695"/>
      <c r="AP41" s="70"/>
      <c r="AQ41" s="70"/>
      <c r="AR41" s="71"/>
      <c r="AS41" s="70"/>
      <c r="AT41" s="71"/>
      <c r="AU41" s="70"/>
      <c r="AV41" s="71"/>
      <c r="AW41" s="70"/>
      <c r="AX41" s="71"/>
      <c r="AY41" s="70"/>
      <c r="AZ41" s="71"/>
      <c r="BA41" s="70"/>
      <c r="BB41" s="71"/>
      <c r="BC41" s="72"/>
      <c r="BE41" s="389" t="s">
        <v>175</v>
      </c>
      <c r="BF41" s="1056">
        <f>'TP &amp; AP 2015'!BT41</f>
        <v>0</v>
      </c>
      <c r="BG41" s="1057"/>
      <c r="BH41" s="1059"/>
      <c r="BI41" s="370">
        <f>'TP &amp; AP 2019'!BT41-BF41</f>
        <v>0</v>
      </c>
      <c r="BJ41" s="797"/>
      <c r="BK41" s="725"/>
      <c r="BL41" s="370">
        <f>'TP &amp; AP 2019'!BW41</f>
        <v>0</v>
      </c>
      <c r="BM41" s="797"/>
      <c r="BN41" s="725"/>
      <c r="BO41" s="737"/>
      <c r="BP41" s="389" t="s">
        <v>175</v>
      </c>
    </row>
    <row r="42" spans="2:68" x14ac:dyDescent="0.25">
      <c r="BE42" s="210"/>
      <c r="BF42" s="210"/>
      <c r="BG42" s="210"/>
      <c r="BH42" s="210"/>
      <c r="BI42" s="210"/>
      <c r="BJ42" s="210"/>
      <c r="BK42" s="210"/>
      <c r="BL42" s="210"/>
      <c r="BM42" s="210"/>
      <c r="BN42" s="210"/>
      <c r="BO42" s="210"/>
      <c r="BP42" s="210"/>
    </row>
    <row r="43" spans="2:68" x14ac:dyDescent="0.25">
      <c r="B43" s="556" t="s">
        <v>195</v>
      </c>
    </row>
  </sheetData>
  <sheetProtection algorithmName="SHA-512" hashValue="zvIE4CqfrATZrzLwpfbpw2bdjfXGyQFd+hEtZyAfI5KPfRhAIDw33E6kCRb1vUrLmXnOIl8rM4w+qNz9M0x5kA==" saltValue="rDYdIfs1Tq59aZmUOoxWTA==" spinCount="100000" sheet="1" objects="1" scenarios="1"/>
  <mergeCells count="150">
    <mergeCell ref="BF4:BH5"/>
    <mergeCell ref="BI4:BK5"/>
    <mergeCell ref="BO6:BO9"/>
    <mergeCell ref="BO10:BO41"/>
    <mergeCell ref="BM10:BM13"/>
    <mergeCell ref="BN10:BN41"/>
    <mergeCell ref="BM14:BM17"/>
    <mergeCell ref="BM18:BM21"/>
    <mergeCell ref="BM22:BM25"/>
    <mergeCell ref="BM26:BM29"/>
    <mergeCell ref="BM30:BM33"/>
    <mergeCell ref="BM34:BM37"/>
    <mergeCell ref="BM38:BM41"/>
    <mergeCell ref="BL6:BN8"/>
    <mergeCell ref="BF6:BH7"/>
    <mergeCell ref="BI6:BK7"/>
    <mergeCell ref="BF8:BH8"/>
    <mergeCell ref="BI8:BK8"/>
    <mergeCell ref="BG10:BG13"/>
    <mergeCell ref="BH10:BH41"/>
    <mergeCell ref="BJ10:BJ13"/>
    <mergeCell ref="BK10:BK41"/>
    <mergeCell ref="BG14:BG17"/>
    <mergeCell ref="BJ14:BJ17"/>
    <mergeCell ref="BG18:BG21"/>
    <mergeCell ref="BJ18:BJ21"/>
    <mergeCell ref="BG22:BG25"/>
    <mergeCell ref="BJ22:BJ25"/>
    <mergeCell ref="BG26:BG29"/>
    <mergeCell ref="BJ26:BJ29"/>
    <mergeCell ref="O40:P40"/>
    <mergeCell ref="M41:N41"/>
    <mergeCell ref="O41:P41"/>
    <mergeCell ref="M32:N32"/>
    <mergeCell ref="O32:P32"/>
    <mergeCell ref="Q32:T41"/>
    <mergeCell ref="BG30:BG33"/>
    <mergeCell ref="BJ30:BJ33"/>
    <mergeCell ref="BG34:BG37"/>
    <mergeCell ref="BJ34:BJ37"/>
    <mergeCell ref="BG38:BG41"/>
    <mergeCell ref="BJ38:BJ41"/>
    <mergeCell ref="M31:N31"/>
    <mergeCell ref="O31:P31"/>
    <mergeCell ref="AP10:BC31"/>
    <mergeCell ref="M11:N11"/>
    <mergeCell ref="O11:P11"/>
    <mergeCell ref="M12:N12"/>
    <mergeCell ref="O12:P12"/>
    <mergeCell ref="M13:N13"/>
    <mergeCell ref="O13:P13"/>
    <mergeCell ref="M14:N14"/>
    <mergeCell ref="O14:P14"/>
    <mergeCell ref="M15:N15"/>
    <mergeCell ref="M26:N26"/>
    <mergeCell ref="O26:P26"/>
    <mergeCell ref="M27:N27"/>
    <mergeCell ref="O27:P27"/>
    <mergeCell ref="M28:N28"/>
    <mergeCell ref="O28:P28"/>
    <mergeCell ref="AL32:AO41"/>
    <mergeCell ref="M33:N33"/>
    <mergeCell ref="O33:P33"/>
    <mergeCell ref="M34:N34"/>
    <mergeCell ref="O34:P34"/>
    <mergeCell ref="M35:N35"/>
    <mergeCell ref="O35:P35"/>
    <mergeCell ref="M36:N36"/>
    <mergeCell ref="O36:P36"/>
    <mergeCell ref="M37:N37"/>
    <mergeCell ref="O37:P37"/>
    <mergeCell ref="M38:N38"/>
    <mergeCell ref="O38:P38"/>
    <mergeCell ref="M39:N39"/>
    <mergeCell ref="O39:P39"/>
    <mergeCell ref="M40:N40"/>
    <mergeCell ref="M29:N29"/>
    <mergeCell ref="O29:P29"/>
    <mergeCell ref="O15:P15"/>
    <mergeCell ref="M16:N16"/>
    <mergeCell ref="O16:P16"/>
    <mergeCell ref="M17:N17"/>
    <mergeCell ref="O17:P17"/>
    <mergeCell ref="M18:N18"/>
    <mergeCell ref="M23:N23"/>
    <mergeCell ref="O23:P23"/>
    <mergeCell ref="M24:N24"/>
    <mergeCell ref="O24:P24"/>
    <mergeCell ref="M25:N25"/>
    <mergeCell ref="O25:P25"/>
    <mergeCell ref="M20:N20"/>
    <mergeCell ref="O20:P20"/>
    <mergeCell ref="B8:D9"/>
    <mergeCell ref="S8:T9"/>
    <mergeCell ref="AN8:AO9"/>
    <mergeCell ref="Q9:R9"/>
    <mergeCell ref="B10:B41"/>
    <mergeCell ref="C10:C41"/>
    <mergeCell ref="G10:H30"/>
    <mergeCell ref="J10:K30"/>
    <mergeCell ref="M10:N10"/>
    <mergeCell ref="O10:P10"/>
    <mergeCell ref="Q10:R21"/>
    <mergeCell ref="U10:AH31"/>
    <mergeCell ref="AL10:AM21"/>
    <mergeCell ref="O18:P18"/>
    <mergeCell ref="M19:N19"/>
    <mergeCell ref="O19:P19"/>
    <mergeCell ref="M21:N21"/>
    <mergeCell ref="O21:P21"/>
    <mergeCell ref="M22:N22"/>
    <mergeCell ref="O22:P22"/>
    <mergeCell ref="M30:N30"/>
    <mergeCell ref="O30:P30"/>
    <mergeCell ref="B6:D7"/>
    <mergeCell ref="M6:N6"/>
    <mergeCell ref="O6:P6"/>
    <mergeCell ref="U6:AH7"/>
    <mergeCell ref="AP6:BC7"/>
    <mergeCell ref="M7:T7"/>
    <mergeCell ref="AV4:AW4"/>
    <mergeCell ref="AX4:AY4"/>
    <mergeCell ref="AZ4:BA4"/>
    <mergeCell ref="BB4:BC4"/>
    <mergeCell ref="M5:N5"/>
    <mergeCell ref="O5:P5"/>
    <mergeCell ref="AL4:AM4"/>
    <mergeCell ref="AN4:AO4"/>
    <mergeCell ref="AP4:AQ4"/>
    <mergeCell ref="AR4:AS4"/>
    <mergeCell ref="AT4:AU4"/>
    <mergeCell ref="Y4:Z4"/>
    <mergeCell ref="AA4:AB4"/>
    <mergeCell ref="AC4:AD4"/>
    <mergeCell ref="AE4:AF4"/>
    <mergeCell ref="AG4:AH4"/>
    <mergeCell ref="G2:H2"/>
    <mergeCell ref="J2:K2"/>
    <mergeCell ref="M2:AH2"/>
    <mergeCell ref="AJ2:BC2"/>
    <mergeCell ref="G3:H4"/>
    <mergeCell ref="J3:K4"/>
    <mergeCell ref="M3:P4"/>
    <mergeCell ref="Q3:AH3"/>
    <mergeCell ref="AJ3:AK4"/>
    <mergeCell ref="AL3:BC3"/>
    <mergeCell ref="Q4:R4"/>
    <mergeCell ref="S4:T4"/>
    <mergeCell ref="U4:V4"/>
    <mergeCell ref="W4:X4"/>
  </mergeCells>
  <pageMargins left="0.7" right="0.7" top="0.78740157499999996" bottom="0.78740157499999996" header="0.3" footer="0.3"/>
  <pageSetup paperSize="9" orientation="portrait" r:id="rId1"/>
  <ignoredErrors>
    <ignoredError sqref="M9:N9 M8:N8 AJ7:AJ9 AL7:AL9 AN7 Q8" numberStoredAsText="1"/>
  </ignoredErrors>
  <drawing r:id="rId2"/>
  <legacyDrawing r:id="rId3"/>
  <picture r:id="rId4"/>
  <mc:AlternateContent xmlns:mc="http://schemas.openxmlformats.org/markup-compatibility/2006">
    <mc:Choice Requires="x14">
      <controls>
        <mc:AlternateContent xmlns:mc="http://schemas.openxmlformats.org/markup-compatibility/2006">
          <mc:Choice Requires="x14">
            <control shapeId="5121" r:id="rId5" name="Check Box 113">
              <controlPr defaultSize="0" autoFill="0" autoLine="0" autoPict="0" altText="">
                <anchor moveWithCells="1">
                  <from>
                    <xdr:col>3</xdr:col>
                    <xdr:colOff>0</xdr:colOff>
                    <xdr:row>9</xdr:row>
                    <xdr:rowOff>0</xdr:rowOff>
                  </from>
                  <to>
                    <xdr:col>3</xdr:col>
                    <xdr:colOff>180975</xdr:colOff>
                    <xdr:row>9</xdr:row>
                    <xdr:rowOff>180975</xdr:rowOff>
                  </to>
                </anchor>
              </controlPr>
            </control>
          </mc:Choice>
        </mc:AlternateContent>
        <mc:AlternateContent xmlns:mc="http://schemas.openxmlformats.org/markup-compatibility/2006">
          <mc:Choice Requires="x14">
            <control shapeId="5122" r:id="rId6" name="Check Box 114">
              <controlPr defaultSize="0" autoFill="0" autoLine="0" autoPict="0">
                <anchor moveWithCells="1">
                  <from>
                    <xdr:col>3</xdr:col>
                    <xdr:colOff>0</xdr:colOff>
                    <xdr:row>10</xdr:row>
                    <xdr:rowOff>9525</xdr:rowOff>
                  </from>
                  <to>
                    <xdr:col>3</xdr:col>
                    <xdr:colOff>180975</xdr:colOff>
                    <xdr:row>11</xdr:row>
                    <xdr:rowOff>0</xdr:rowOff>
                  </to>
                </anchor>
              </controlPr>
            </control>
          </mc:Choice>
        </mc:AlternateContent>
        <mc:AlternateContent xmlns:mc="http://schemas.openxmlformats.org/markup-compatibility/2006">
          <mc:Choice Requires="x14">
            <control shapeId="5123" r:id="rId7" name="Check Box 115">
              <controlPr defaultSize="0" autoFill="0" autoLine="0" autoPict="0" altText="">
                <anchor moveWithCells="1">
                  <from>
                    <xdr:col>3</xdr:col>
                    <xdr:colOff>0</xdr:colOff>
                    <xdr:row>11</xdr:row>
                    <xdr:rowOff>0</xdr:rowOff>
                  </from>
                  <to>
                    <xdr:col>3</xdr:col>
                    <xdr:colOff>180975</xdr:colOff>
                    <xdr:row>11</xdr:row>
                    <xdr:rowOff>180975</xdr:rowOff>
                  </to>
                </anchor>
              </controlPr>
            </control>
          </mc:Choice>
        </mc:AlternateContent>
        <mc:AlternateContent xmlns:mc="http://schemas.openxmlformats.org/markup-compatibility/2006">
          <mc:Choice Requires="x14">
            <control shapeId="5124" r:id="rId8" name="Check Box 116">
              <controlPr defaultSize="0" autoFill="0" autoLine="0" autoPict="0" altText="">
                <anchor moveWithCells="1">
                  <from>
                    <xdr:col>3</xdr:col>
                    <xdr:colOff>0</xdr:colOff>
                    <xdr:row>12</xdr:row>
                    <xdr:rowOff>0</xdr:rowOff>
                  </from>
                  <to>
                    <xdr:col>3</xdr:col>
                    <xdr:colOff>180975</xdr:colOff>
                    <xdr:row>12</xdr:row>
                    <xdr:rowOff>180975</xdr:rowOff>
                  </to>
                </anchor>
              </controlPr>
            </control>
          </mc:Choice>
        </mc:AlternateContent>
        <mc:AlternateContent xmlns:mc="http://schemas.openxmlformats.org/markup-compatibility/2006">
          <mc:Choice Requires="x14">
            <control shapeId="5125" r:id="rId9" name="Check Box 117">
              <controlPr defaultSize="0" autoFill="0" autoLine="0" autoPict="0">
                <anchor moveWithCells="1">
                  <from>
                    <xdr:col>3</xdr:col>
                    <xdr:colOff>0</xdr:colOff>
                    <xdr:row>13</xdr:row>
                    <xdr:rowOff>0</xdr:rowOff>
                  </from>
                  <to>
                    <xdr:col>3</xdr:col>
                    <xdr:colOff>180975</xdr:colOff>
                    <xdr:row>13</xdr:row>
                    <xdr:rowOff>180975</xdr:rowOff>
                  </to>
                </anchor>
              </controlPr>
            </control>
          </mc:Choice>
        </mc:AlternateContent>
        <mc:AlternateContent xmlns:mc="http://schemas.openxmlformats.org/markup-compatibility/2006">
          <mc:Choice Requires="x14">
            <control shapeId="5126" r:id="rId10" name="Check Box 118">
              <controlPr defaultSize="0" autoFill="0" autoLine="0" autoPict="0" altText="">
                <anchor moveWithCells="1">
                  <from>
                    <xdr:col>3</xdr:col>
                    <xdr:colOff>0</xdr:colOff>
                    <xdr:row>13</xdr:row>
                    <xdr:rowOff>190500</xdr:rowOff>
                  </from>
                  <to>
                    <xdr:col>3</xdr:col>
                    <xdr:colOff>180975</xdr:colOff>
                    <xdr:row>14</xdr:row>
                    <xdr:rowOff>171450</xdr:rowOff>
                  </to>
                </anchor>
              </controlPr>
            </control>
          </mc:Choice>
        </mc:AlternateContent>
        <mc:AlternateContent xmlns:mc="http://schemas.openxmlformats.org/markup-compatibility/2006">
          <mc:Choice Requires="x14">
            <control shapeId="5127" r:id="rId11" name="Check Box 119">
              <controlPr defaultSize="0" autoFill="0" autoLine="0" autoPict="0" altText="">
                <anchor moveWithCells="1">
                  <from>
                    <xdr:col>3</xdr:col>
                    <xdr:colOff>0</xdr:colOff>
                    <xdr:row>15</xdr:row>
                    <xdr:rowOff>0</xdr:rowOff>
                  </from>
                  <to>
                    <xdr:col>3</xdr:col>
                    <xdr:colOff>180975</xdr:colOff>
                    <xdr:row>15</xdr:row>
                    <xdr:rowOff>180975</xdr:rowOff>
                  </to>
                </anchor>
              </controlPr>
            </control>
          </mc:Choice>
        </mc:AlternateContent>
        <mc:AlternateContent xmlns:mc="http://schemas.openxmlformats.org/markup-compatibility/2006">
          <mc:Choice Requires="x14">
            <control shapeId="5128" r:id="rId12" name="Check Box 120">
              <controlPr defaultSize="0" autoFill="0" autoLine="0" autoPict="0">
                <anchor moveWithCells="1">
                  <from>
                    <xdr:col>3</xdr:col>
                    <xdr:colOff>0</xdr:colOff>
                    <xdr:row>16</xdr:row>
                    <xdr:rowOff>9525</xdr:rowOff>
                  </from>
                  <to>
                    <xdr:col>3</xdr:col>
                    <xdr:colOff>180975</xdr:colOff>
                    <xdr:row>16</xdr:row>
                    <xdr:rowOff>190500</xdr:rowOff>
                  </to>
                </anchor>
              </controlPr>
            </control>
          </mc:Choice>
        </mc:AlternateContent>
        <mc:AlternateContent xmlns:mc="http://schemas.openxmlformats.org/markup-compatibility/2006">
          <mc:Choice Requires="x14">
            <control shapeId="5129" r:id="rId13" name="Check Box 121">
              <controlPr defaultSize="0" autoFill="0" autoLine="0" autoPict="0" altText="">
                <anchor moveWithCells="1">
                  <from>
                    <xdr:col>3</xdr:col>
                    <xdr:colOff>0</xdr:colOff>
                    <xdr:row>17</xdr:row>
                    <xdr:rowOff>0</xdr:rowOff>
                  </from>
                  <to>
                    <xdr:col>3</xdr:col>
                    <xdr:colOff>180975</xdr:colOff>
                    <xdr:row>17</xdr:row>
                    <xdr:rowOff>180975</xdr:rowOff>
                  </to>
                </anchor>
              </controlPr>
            </control>
          </mc:Choice>
        </mc:AlternateContent>
        <mc:AlternateContent xmlns:mc="http://schemas.openxmlformats.org/markup-compatibility/2006">
          <mc:Choice Requires="x14">
            <control shapeId="5130" r:id="rId14" name="Check Box 122">
              <controlPr defaultSize="0" autoFill="0" autoLine="0" autoPict="0" altText="">
                <anchor moveWithCells="1">
                  <from>
                    <xdr:col>3</xdr:col>
                    <xdr:colOff>0</xdr:colOff>
                    <xdr:row>18</xdr:row>
                    <xdr:rowOff>0</xdr:rowOff>
                  </from>
                  <to>
                    <xdr:col>3</xdr:col>
                    <xdr:colOff>180975</xdr:colOff>
                    <xdr:row>18</xdr:row>
                    <xdr:rowOff>180975</xdr:rowOff>
                  </to>
                </anchor>
              </controlPr>
            </control>
          </mc:Choice>
        </mc:AlternateContent>
        <mc:AlternateContent xmlns:mc="http://schemas.openxmlformats.org/markup-compatibility/2006">
          <mc:Choice Requires="x14">
            <control shapeId="5131" r:id="rId15" name="Check Box 123">
              <controlPr defaultSize="0" autoFill="0" autoLine="0" autoPict="0">
                <anchor moveWithCells="1">
                  <from>
                    <xdr:col>3</xdr:col>
                    <xdr:colOff>0</xdr:colOff>
                    <xdr:row>19</xdr:row>
                    <xdr:rowOff>0</xdr:rowOff>
                  </from>
                  <to>
                    <xdr:col>3</xdr:col>
                    <xdr:colOff>180975</xdr:colOff>
                    <xdr:row>19</xdr:row>
                    <xdr:rowOff>180975</xdr:rowOff>
                  </to>
                </anchor>
              </controlPr>
            </control>
          </mc:Choice>
        </mc:AlternateContent>
        <mc:AlternateContent xmlns:mc="http://schemas.openxmlformats.org/markup-compatibility/2006">
          <mc:Choice Requires="x14">
            <control shapeId="5132" r:id="rId16" name="Check Box 124">
              <controlPr defaultSize="0" autoFill="0" autoLine="0" autoPict="0" altText="">
                <anchor moveWithCells="1">
                  <from>
                    <xdr:col>3</xdr:col>
                    <xdr:colOff>0</xdr:colOff>
                    <xdr:row>20</xdr:row>
                    <xdr:rowOff>9525</xdr:rowOff>
                  </from>
                  <to>
                    <xdr:col>3</xdr:col>
                    <xdr:colOff>180975</xdr:colOff>
                    <xdr:row>20</xdr:row>
                    <xdr:rowOff>190500</xdr:rowOff>
                  </to>
                </anchor>
              </controlPr>
            </control>
          </mc:Choice>
        </mc:AlternateContent>
        <mc:AlternateContent xmlns:mc="http://schemas.openxmlformats.org/markup-compatibility/2006">
          <mc:Choice Requires="x14">
            <control shapeId="5133" r:id="rId17" name="Check Box 125">
              <controlPr defaultSize="0" autoFill="0" autoLine="0" autoPict="0" altText="">
                <anchor moveWithCells="1">
                  <from>
                    <xdr:col>3</xdr:col>
                    <xdr:colOff>0</xdr:colOff>
                    <xdr:row>21</xdr:row>
                    <xdr:rowOff>9525</xdr:rowOff>
                  </from>
                  <to>
                    <xdr:col>3</xdr:col>
                    <xdr:colOff>180975</xdr:colOff>
                    <xdr:row>21</xdr:row>
                    <xdr:rowOff>200025</xdr:rowOff>
                  </to>
                </anchor>
              </controlPr>
            </control>
          </mc:Choice>
        </mc:AlternateContent>
        <mc:AlternateContent xmlns:mc="http://schemas.openxmlformats.org/markup-compatibility/2006">
          <mc:Choice Requires="x14">
            <control shapeId="5134" r:id="rId18" name="Check Box 126">
              <controlPr defaultSize="0" autoFill="0" autoLine="0" autoPict="0">
                <anchor moveWithCells="1">
                  <from>
                    <xdr:col>3</xdr:col>
                    <xdr:colOff>0</xdr:colOff>
                    <xdr:row>22</xdr:row>
                    <xdr:rowOff>9525</xdr:rowOff>
                  </from>
                  <to>
                    <xdr:col>3</xdr:col>
                    <xdr:colOff>180975</xdr:colOff>
                    <xdr:row>23</xdr:row>
                    <xdr:rowOff>0</xdr:rowOff>
                  </to>
                </anchor>
              </controlPr>
            </control>
          </mc:Choice>
        </mc:AlternateContent>
        <mc:AlternateContent xmlns:mc="http://schemas.openxmlformats.org/markup-compatibility/2006">
          <mc:Choice Requires="x14">
            <control shapeId="5135" r:id="rId19" name="Check Box 127">
              <controlPr defaultSize="0" autoFill="0" autoLine="0" autoPict="0" altText="">
                <anchor moveWithCells="1">
                  <from>
                    <xdr:col>3</xdr:col>
                    <xdr:colOff>0</xdr:colOff>
                    <xdr:row>23</xdr:row>
                    <xdr:rowOff>0</xdr:rowOff>
                  </from>
                  <to>
                    <xdr:col>3</xdr:col>
                    <xdr:colOff>180975</xdr:colOff>
                    <xdr:row>23</xdr:row>
                    <xdr:rowOff>180975</xdr:rowOff>
                  </to>
                </anchor>
              </controlPr>
            </control>
          </mc:Choice>
        </mc:AlternateContent>
        <mc:AlternateContent xmlns:mc="http://schemas.openxmlformats.org/markup-compatibility/2006">
          <mc:Choice Requires="x14">
            <control shapeId="5136" r:id="rId20" name="Check Box 128">
              <controlPr defaultSize="0" autoFill="0" autoLine="0" autoPict="0" altText="">
                <anchor moveWithCells="1">
                  <from>
                    <xdr:col>3</xdr:col>
                    <xdr:colOff>0</xdr:colOff>
                    <xdr:row>24</xdr:row>
                    <xdr:rowOff>0</xdr:rowOff>
                  </from>
                  <to>
                    <xdr:col>3</xdr:col>
                    <xdr:colOff>180975</xdr:colOff>
                    <xdr:row>24</xdr:row>
                    <xdr:rowOff>180975</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0</xdr:colOff>
                    <xdr:row>24</xdr:row>
                    <xdr:rowOff>200025</xdr:rowOff>
                  </from>
                  <to>
                    <xdr:col>3</xdr:col>
                    <xdr:colOff>190500</xdr:colOff>
                    <xdr:row>25</xdr:row>
                    <xdr:rowOff>161925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3</xdr:col>
                    <xdr:colOff>0</xdr:colOff>
                    <xdr:row>25</xdr:row>
                    <xdr:rowOff>180975</xdr:rowOff>
                  </from>
                  <to>
                    <xdr:col>3</xdr:col>
                    <xdr:colOff>190500</xdr:colOff>
                    <xdr:row>26</xdr:row>
                    <xdr:rowOff>171450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3</xdr:col>
                    <xdr:colOff>0</xdr:colOff>
                    <xdr:row>27</xdr:row>
                    <xdr:rowOff>180975</xdr:rowOff>
                  </from>
                  <to>
                    <xdr:col>3</xdr:col>
                    <xdr:colOff>190500</xdr:colOff>
                    <xdr:row>28</xdr:row>
                    <xdr:rowOff>171450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3</xdr:col>
                    <xdr:colOff>0</xdr:colOff>
                    <xdr:row>29</xdr:row>
                    <xdr:rowOff>180975</xdr:rowOff>
                  </from>
                  <to>
                    <xdr:col>3</xdr:col>
                    <xdr:colOff>190500</xdr:colOff>
                    <xdr:row>30</xdr:row>
                    <xdr:rowOff>171450</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3</xdr:col>
                    <xdr:colOff>0</xdr:colOff>
                    <xdr:row>31</xdr:row>
                    <xdr:rowOff>0</xdr:rowOff>
                  </from>
                  <to>
                    <xdr:col>3</xdr:col>
                    <xdr:colOff>190500</xdr:colOff>
                    <xdr:row>32</xdr:row>
                    <xdr:rowOff>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3</xdr:col>
                    <xdr:colOff>0</xdr:colOff>
                    <xdr:row>32</xdr:row>
                    <xdr:rowOff>209550</xdr:rowOff>
                  </from>
                  <to>
                    <xdr:col>3</xdr:col>
                    <xdr:colOff>190500</xdr:colOff>
                    <xdr:row>33</xdr:row>
                    <xdr:rowOff>200025</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3</xdr:col>
                    <xdr:colOff>0</xdr:colOff>
                    <xdr:row>33</xdr:row>
                    <xdr:rowOff>200025</xdr:rowOff>
                  </from>
                  <to>
                    <xdr:col>3</xdr:col>
                    <xdr:colOff>190500</xdr:colOff>
                    <xdr:row>34</xdr:row>
                    <xdr:rowOff>190500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3</xdr:col>
                    <xdr:colOff>0</xdr:colOff>
                    <xdr:row>35</xdr:row>
                    <xdr:rowOff>209550</xdr:rowOff>
                  </from>
                  <to>
                    <xdr:col>3</xdr:col>
                    <xdr:colOff>190500</xdr:colOff>
                    <xdr:row>36</xdr:row>
                    <xdr:rowOff>200025</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3</xdr:col>
                    <xdr:colOff>0</xdr:colOff>
                    <xdr:row>28</xdr:row>
                    <xdr:rowOff>200025</xdr:rowOff>
                  </from>
                  <to>
                    <xdr:col>3</xdr:col>
                    <xdr:colOff>190500</xdr:colOff>
                    <xdr:row>29</xdr:row>
                    <xdr:rowOff>190500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3</xdr:col>
                    <xdr:colOff>0</xdr:colOff>
                    <xdr:row>26</xdr:row>
                    <xdr:rowOff>180975</xdr:rowOff>
                  </from>
                  <to>
                    <xdr:col>3</xdr:col>
                    <xdr:colOff>190500</xdr:colOff>
                    <xdr:row>27</xdr:row>
                    <xdr:rowOff>180975</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3</xdr:col>
                    <xdr:colOff>0</xdr:colOff>
                    <xdr:row>31</xdr:row>
                    <xdr:rowOff>190500</xdr:rowOff>
                  </from>
                  <to>
                    <xdr:col>3</xdr:col>
                    <xdr:colOff>190500</xdr:colOff>
                    <xdr:row>32</xdr:row>
                    <xdr:rowOff>180975</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3</xdr:col>
                    <xdr:colOff>9525</xdr:colOff>
                    <xdr:row>35</xdr:row>
                    <xdr:rowOff>0</xdr:rowOff>
                  </from>
                  <to>
                    <xdr:col>3</xdr:col>
                    <xdr:colOff>200025</xdr:colOff>
                    <xdr:row>36</xdr:row>
                    <xdr:rowOff>0</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3</xdr:col>
                    <xdr:colOff>0</xdr:colOff>
                    <xdr:row>37</xdr:row>
                    <xdr:rowOff>0</xdr:rowOff>
                  </from>
                  <to>
                    <xdr:col>3</xdr:col>
                    <xdr:colOff>190500</xdr:colOff>
                    <xdr:row>37</xdr:row>
                    <xdr:rowOff>200025</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3</xdr:col>
                    <xdr:colOff>0</xdr:colOff>
                    <xdr:row>38</xdr:row>
                    <xdr:rowOff>0</xdr:rowOff>
                  </from>
                  <to>
                    <xdr:col>3</xdr:col>
                    <xdr:colOff>190500</xdr:colOff>
                    <xdr:row>38</xdr:row>
                    <xdr:rowOff>200025</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3</xdr:col>
                    <xdr:colOff>0</xdr:colOff>
                    <xdr:row>39</xdr:row>
                    <xdr:rowOff>0</xdr:rowOff>
                  </from>
                  <to>
                    <xdr:col>3</xdr:col>
                    <xdr:colOff>190500</xdr:colOff>
                    <xdr:row>39</xdr:row>
                    <xdr:rowOff>200025</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3</xdr:col>
                    <xdr:colOff>0</xdr:colOff>
                    <xdr:row>40</xdr:row>
                    <xdr:rowOff>0</xdr:rowOff>
                  </from>
                  <to>
                    <xdr:col>3</xdr:col>
                    <xdr:colOff>190500</xdr:colOff>
                    <xdr:row>40</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39"/>
  <sheetViews>
    <sheetView showGridLines="0" showRowColHeaders="0" zoomScale="80" zoomScaleNormal="80" workbookViewId="0"/>
  </sheetViews>
  <sheetFormatPr baseColWidth="10" defaultColWidth="11.42578125" defaultRowHeight="15" x14ac:dyDescent="0.25"/>
  <cols>
    <col min="1" max="1" width="2.7109375" style="210" customWidth="1"/>
    <col min="2" max="2" width="11.42578125" style="210"/>
    <col min="3" max="3" width="10.85546875" style="81"/>
    <col min="4" max="16384" width="11.42578125" style="210"/>
  </cols>
  <sheetData>
    <row r="1" spans="2:3" ht="43.5" customHeight="1" x14ac:dyDescent="0.25"/>
    <row r="2" spans="2:3" ht="15.75" thickBot="1" x14ac:dyDescent="0.3">
      <c r="C2" s="78"/>
    </row>
    <row r="3" spans="2:3" x14ac:dyDescent="0.25">
      <c r="C3" s="799" t="s">
        <v>45</v>
      </c>
    </row>
    <row r="4" spans="2:3" x14ac:dyDescent="0.25">
      <c r="C4" s="800"/>
    </row>
    <row r="5" spans="2:3" ht="15.75" thickBot="1" x14ac:dyDescent="0.3">
      <c r="C5" s="801"/>
    </row>
    <row r="6" spans="2:3" ht="15.75" x14ac:dyDescent="0.25">
      <c r="B6" s="363" t="s">
        <v>13</v>
      </c>
      <c r="C6" s="15">
        <v>3.5047999999999999</v>
      </c>
    </row>
    <row r="7" spans="2:3" ht="15.75" x14ac:dyDescent="0.25">
      <c r="B7" s="366" t="s">
        <v>0</v>
      </c>
      <c r="C7" s="16">
        <v>3.5047999999999999</v>
      </c>
    </row>
    <row r="8" spans="2:3" ht="15.75" x14ac:dyDescent="0.25">
      <c r="B8" s="366" t="s">
        <v>1</v>
      </c>
      <c r="C8" s="16">
        <v>3.5047999999999999</v>
      </c>
    </row>
    <row r="9" spans="2:3" ht="16.5" thickBot="1" x14ac:dyDescent="0.3">
      <c r="B9" s="369" t="s">
        <v>2</v>
      </c>
      <c r="C9" s="17">
        <v>3.5047999999999999</v>
      </c>
    </row>
    <row r="10" spans="2:3" ht="15.75" x14ac:dyDescent="0.25">
      <c r="B10" s="363" t="s">
        <v>3</v>
      </c>
      <c r="C10" s="15">
        <v>3.5363000000000002</v>
      </c>
    </row>
    <row r="11" spans="2:3" ht="15.75" x14ac:dyDescent="0.25">
      <c r="B11" s="366" t="s">
        <v>4</v>
      </c>
      <c r="C11" s="16">
        <v>3.5363000000000002</v>
      </c>
    </row>
    <row r="12" spans="2:3" ht="15.75" x14ac:dyDescent="0.25">
      <c r="B12" s="366" t="s">
        <v>5</v>
      </c>
      <c r="C12" s="16">
        <v>3.5363000000000002</v>
      </c>
    </row>
    <row r="13" spans="2:3" ht="16.5" thickBot="1" x14ac:dyDescent="0.3">
      <c r="B13" s="369" t="s">
        <v>6</v>
      </c>
      <c r="C13" s="17">
        <v>10</v>
      </c>
    </row>
    <row r="14" spans="2:3" ht="15.75" x14ac:dyDescent="0.25">
      <c r="B14" s="363" t="s">
        <v>7</v>
      </c>
      <c r="C14" s="15">
        <v>10.130000000000001</v>
      </c>
    </row>
    <row r="15" spans="2:3" ht="15.75" x14ac:dyDescent="0.25">
      <c r="B15" s="366" t="s">
        <v>8</v>
      </c>
      <c r="C15" s="16">
        <v>10.130000000000001</v>
      </c>
    </row>
    <row r="16" spans="2:3" ht="15.75" x14ac:dyDescent="0.25">
      <c r="B16" s="366" t="s">
        <v>9</v>
      </c>
      <c r="C16" s="16">
        <v>10.130000000000001</v>
      </c>
    </row>
    <row r="17" spans="2:3" ht="16.5" thickBot="1" x14ac:dyDescent="0.3">
      <c r="B17" s="369" t="s">
        <v>10</v>
      </c>
      <c r="C17" s="17">
        <v>10.130000000000001</v>
      </c>
    </row>
    <row r="18" spans="2:3" ht="15.75" x14ac:dyDescent="0.25">
      <c r="B18" s="363" t="s">
        <v>11</v>
      </c>
      <c r="C18" s="15">
        <v>10.271800000000001</v>
      </c>
    </row>
    <row r="19" spans="2:3" ht="15.75" x14ac:dyDescent="0.25">
      <c r="B19" s="366" t="s">
        <v>12</v>
      </c>
      <c r="C19" s="16">
        <v>10.271800000000001</v>
      </c>
    </row>
    <row r="20" spans="2:3" ht="15.75" x14ac:dyDescent="0.25">
      <c r="B20" s="366" t="s">
        <v>15</v>
      </c>
      <c r="C20" s="16">
        <v>10.271800000000001</v>
      </c>
    </row>
    <row r="21" spans="2:3" ht="16.5" thickBot="1" x14ac:dyDescent="0.3">
      <c r="B21" s="369" t="s">
        <v>14</v>
      </c>
      <c r="C21" s="17">
        <v>10.271800000000001</v>
      </c>
    </row>
    <row r="22" spans="2:3" ht="15.75" x14ac:dyDescent="0.25">
      <c r="B22" s="363" t="s">
        <v>51</v>
      </c>
      <c r="C22" s="15">
        <v>10.4361</v>
      </c>
    </row>
    <row r="23" spans="2:3" ht="15.75" x14ac:dyDescent="0.25">
      <c r="B23" s="366" t="s">
        <v>52</v>
      </c>
      <c r="C23" s="16">
        <v>10.4361</v>
      </c>
    </row>
    <row r="24" spans="2:3" ht="15.75" x14ac:dyDescent="0.25">
      <c r="B24" s="366" t="s">
        <v>53</v>
      </c>
      <c r="C24" s="16">
        <v>10.4361</v>
      </c>
    </row>
    <row r="25" spans="2:3" ht="16.5" thickBot="1" x14ac:dyDescent="0.3">
      <c r="B25" s="369" t="s">
        <v>54</v>
      </c>
      <c r="C25" s="17">
        <v>10.4361</v>
      </c>
    </row>
    <row r="26" spans="2:3" ht="15.75" x14ac:dyDescent="0.25">
      <c r="B26" s="363" t="s">
        <v>61</v>
      </c>
      <c r="C26" s="15">
        <v>10.53</v>
      </c>
    </row>
    <row r="27" spans="2:3" ht="16.5" thickBot="1" x14ac:dyDescent="0.3">
      <c r="B27" s="378" t="s">
        <v>62</v>
      </c>
      <c r="C27" s="53">
        <v>10.53</v>
      </c>
    </row>
    <row r="28" spans="2:3" ht="16.5" thickTop="1" x14ac:dyDescent="0.25">
      <c r="B28" s="381" t="s">
        <v>59</v>
      </c>
      <c r="C28" s="23">
        <v>10.53</v>
      </c>
    </row>
    <row r="29" spans="2:3" ht="16.5" thickBot="1" x14ac:dyDescent="0.3">
      <c r="B29" s="383" t="s">
        <v>60</v>
      </c>
      <c r="C29" s="14">
        <v>10.53</v>
      </c>
    </row>
    <row r="30" spans="2:3" ht="15.75" x14ac:dyDescent="0.25">
      <c r="B30" s="386" t="s">
        <v>165</v>
      </c>
      <c r="C30" s="30">
        <v>10.654299999999999</v>
      </c>
    </row>
    <row r="31" spans="2:3" ht="15.75" x14ac:dyDescent="0.25">
      <c r="B31" s="388" t="s">
        <v>166</v>
      </c>
      <c r="C31" s="31">
        <v>10.654299999999999</v>
      </c>
    </row>
    <row r="32" spans="2:3" ht="15.75" x14ac:dyDescent="0.25">
      <c r="B32" s="388" t="s">
        <v>167</v>
      </c>
      <c r="C32" s="31">
        <v>10.654299999999999</v>
      </c>
    </row>
    <row r="33" spans="2:3" ht="16.5" thickBot="1" x14ac:dyDescent="0.3">
      <c r="B33" s="389" t="s">
        <v>169</v>
      </c>
      <c r="C33" s="14">
        <v>10.654299999999999</v>
      </c>
    </row>
    <row r="34" spans="2:3" ht="15.75" x14ac:dyDescent="0.25">
      <c r="B34" s="386" t="s">
        <v>176</v>
      </c>
      <c r="C34" s="30">
        <v>10.8226</v>
      </c>
    </row>
    <row r="35" spans="2:3" ht="15.75" x14ac:dyDescent="0.25">
      <c r="B35" s="388" t="s">
        <v>177</v>
      </c>
      <c r="C35" s="31">
        <v>10.8226</v>
      </c>
    </row>
    <row r="36" spans="2:3" ht="15.75" x14ac:dyDescent="0.25">
      <c r="B36" s="388" t="s">
        <v>174</v>
      </c>
      <c r="C36" s="31">
        <v>10.8226</v>
      </c>
    </row>
    <row r="37" spans="2:3" ht="16.5" thickBot="1" x14ac:dyDescent="0.3">
      <c r="B37" s="389" t="s">
        <v>175</v>
      </c>
      <c r="C37" s="14">
        <v>10.8226</v>
      </c>
    </row>
    <row r="39" spans="2:3" x14ac:dyDescent="0.25">
      <c r="B39" s="556" t="s">
        <v>195</v>
      </c>
    </row>
  </sheetData>
  <sheetProtection algorithmName="SHA-512" hashValue="Qx2vilJthj45cSChXSeqcqA877/KNwtHnNUJh82A53db67G1AWOuIpOAHzgjQYZrvhQnyHh6iQDC1MQ5gL81BQ==" saltValue="QJ+UyHCrdQfN4s3mspH9Bg==" spinCount="100000" sheet="1" objects="1" scenarios="1"/>
  <mergeCells count="1">
    <mergeCell ref="C3:C5"/>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sheetPr>
  <dimension ref="A1:CB44"/>
  <sheetViews>
    <sheetView showGridLines="0" showRowColHeaders="0" zoomScale="80" zoomScaleNormal="80" workbookViewId="0"/>
  </sheetViews>
  <sheetFormatPr baseColWidth="10" defaultColWidth="11.42578125" defaultRowHeight="15" x14ac:dyDescent="0.25"/>
  <cols>
    <col min="1" max="1" width="3.140625" style="421" customWidth="1"/>
    <col min="2" max="2" width="4" style="421" hidden="1" customWidth="1"/>
    <col min="3" max="3" width="4.140625" style="421" hidden="1" customWidth="1"/>
    <col min="4" max="4" width="3.140625" style="421" hidden="1" customWidth="1"/>
    <col min="5" max="5" width="10.5703125" style="421" hidden="1" customWidth="1"/>
    <col min="6" max="6" width="3.140625" style="421" hidden="1" customWidth="1"/>
    <col min="7" max="7" width="11.140625" style="421" hidden="1" customWidth="1"/>
    <col min="8" max="8" width="11.42578125" style="421" hidden="1" customWidth="1"/>
    <col min="9" max="9" width="3.42578125" style="421" hidden="1" customWidth="1"/>
    <col min="10" max="10" width="10.5703125" style="421" hidden="1" customWidth="1"/>
    <col min="11" max="11" width="11.42578125" style="421" hidden="1" customWidth="1"/>
    <col min="12" max="12" width="2.7109375" style="421" hidden="1" customWidth="1"/>
    <col min="13" max="14" width="8.42578125" style="421" hidden="1" customWidth="1"/>
    <col min="15" max="16" width="10" style="421" hidden="1" customWidth="1"/>
    <col min="17" max="20" width="10.7109375" style="421" hidden="1" customWidth="1"/>
    <col min="21" max="34" width="10.42578125" style="421" hidden="1" customWidth="1"/>
    <col min="35" max="35" width="3.85546875" style="421" hidden="1" customWidth="1"/>
    <col min="36" max="37" width="10.28515625" style="421" hidden="1" customWidth="1"/>
    <col min="38" max="38" width="10.7109375" style="421" hidden="1" customWidth="1"/>
    <col min="39" max="39" width="12.28515625" style="421" hidden="1" customWidth="1"/>
    <col min="40" max="40" width="10.28515625" style="421" hidden="1" customWidth="1"/>
    <col min="41" max="41" width="11.28515625" style="421" hidden="1" customWidth="1"/>
    <col min="42" max="42" width="11.85546875" style="421" hidden="1" customWidth="1"/>
    <col min="43" max="43" width="10.7109375" style="421" hidden="1" customWidth="1"/>
    <col min="44" max="44" width="10.140625" style="421" hidden="1" customWidth="1"/>
    <col min="45" max="45" width="10.85546875" style="421" hidden="1" customWidth="1"/>
    <col min="46" max="46" width="10.42578125" style="421" hidden="1" customWidth="1"/>
    <col min="47" max="47" width="10.85546875" style="421" hidden="1" customWidth="1"/>
    <col min="48" max="48" width="10.42578125" style="421" hidden="1" customWidth="1"/>
    <col min="49" max="49" width="10.85546875" style="421" hidden="1" customWidth="1"/>
    <col min="50" max="50" width="10.42578125" style="421" hidden="1" customWidth="1"/>
    <col min="51" max="51" width="10" style="421" hidden="1" customWidth="1"/>
    <col min="52" max="52" width="10.42578125" style="421" hidden="1" customWidth="1"/>
    <col min="53" max="55" width="10.7109375" style="421" hidden="1" customWidth="1"/>
    <col min="56" max="56" width="3" style="210" hidden="1" customWidth="1"/>
    <col min="57" max="57" width="10.140625" style="210" bestFit="1" customWidth="1"/>
    <col min="58" max="58" width="10.85546875" style="210" customWidth="1"/>
    <col min="59" max="59" width="11.42578125" style="210"/>
    <col min="60" max="60" width="15.42578125" style="210" customWidth="1"/>
    <col min="61" max="61" width="15.28515625" style="210" customWidth="1"/>
    <col min="62" max="64" width="11.42578125" style="210"/>
    <col min="65" max="71" width="9.7109375" style="210" bestFit="1" customWidth="1"/>
    <col min="72" max="72" width="15.140625" style="210" hidden="1" customWidth="1"/>
    <col min="73" max="73" width="14.7109375" style="210" hidden="1" customWidth="1"/>
    <col min="74" max="74" width="20.28515625" style="210" hidden="1" customWidth="1"/>
    <col min="75" max="16384" width="11.42578125" style="210"/>
  </cols>
  <sheetData>
    <row r="1" spans="1:80" ht="54" customHeight="1" thickBot="1" x14ac:dyDescent="0.3"/>
    <row r="2" spans="1:80" ht="21.75" customHeight="1" x14ac:dyDescent="0.35">
      <c r="C2" s="422"/>
      <c r="D2" s="422"/>
      <c r="E2" s="422"/>
      <c r="F2" s="423"/>
      <c r="G2" s="852" t="s">
        <v>63</v>
      </c>
      <c r="H2" s="855"/>
      <c r="I2" s="423"/>
      <c r="J2" s="852" t="s">
        <v>64</v>
      </c>
      <c r="K2" s="855"/>
      <c r="L2" s="423"/>
      <c r="M2" s="852" t="s">
        <v>16</v>
      </c>
      <c r="N2" s="853"/>
      <c r="O2" s="854"/>
      <c r="P2" s="854"/>
      <c r="Q2" s="854"/>
      <c r="R2" s="854"/>
      <c r="S2" s="854"/>
      <c r="T2" s="854"/>
      <c r="U2" s="854"/>
      <c r="V2" s="854"/>
      <c r="W2" s="854"/>
      <c r="X2" s="854"/>
      <c r="Y2" s="854"/>
      <c r="Z2" s="854"/>
      <c r="AA2" s="854"/>
      <c r="AB2" s="854"/>
      <c r="AC2" s="854"/>
      <c r="AD2" s="854"/>
      <c r="AE2" s="854"/>
      <c r="AF2" s="854"/>
      <c r="AG2" s="854"/>
      <c r="AH2" s="855"/>
      <c r="AI2" s="424"/>
      <c r="AJ2" s="852" t="s">
        <v>19</v>
      </c>
      <c r="AK2" s="854"/>
      <c r="AL2" s="854"/>
      <c r="AM2" s="854"/>
      <c r="AN2" s="854"/>
      <c r="AO2" s="854"/>
      <c r="AP2" s="854"/>
      <c r="AQ2" s="854"/>
      <c r="AR2" s="854"/>
      <c r="AS2" s="854"/>
      <c r="AT2" s="854"/>
      <c r="AU2" s="854"/>
      <c r="AV2" s="854"/>
      <c r="AW2" s="854"/>
      <c r="AX2" s="854"/>
      <c r="AY2" s="854"/>
      <c r="AZ2" s="854"/>
      <c r="BA2" s="854"/>
      <c r="BB2" s="854"/>
      <c r="BC2" s="855"/>
      <c r="BD2" s="212"/>
      <c r="BE2" s="212"/>
      <c r="BF2" s="856" t="s">
        <v>39</v>
      </c>
      <c r="BG2" s="857"/>
      <c r="BH2" s="857"/>
      <c r="BI2" s="857"/>
      <c r="BJ2" s="857"/>
      <c r="BK2" s="857"/>
      <c r="BL2" s="857"/>
      <c r="BM2" s="857"/>
      <c r="BN2" s="857"/>
      <c r="BO2" s="857"/>
      <c r="BP2" s="857"/>
      <c r="BQ2" s="857"/>
      <c r="BR2" s="857"/>
      <c r="BS2" s="857"/>
      <c r="BT2" s="857"/>
      <c r="BU2" s="857"/>
      <c r="BV2" s="858"/>
      <c r="BW2" s="619"/>
    </row>
    <row r="3" spans="1:80" ht="19.5" customHeight="1" x14ac:dyDescent="0.3">
      <c r="C3" s="422"/>
      <c r="D3" s="422"/>
      <c r="E3" s="422"/>
      <c r="F3" s="423"/>
      <c r="G3" s="887" t="s">
        <v>29</v>
      </c>
      <c r="H3" s="893"/>
      <c r="I3" s="423"/>
      <c r="J3" s="887" t="s">
        <v>29</v>
      </c>
      <c r="K3" s="893"/>
      <c r="L3" s="423"/>
      <c r="M3" s="881" t="s">
        <v>29</v>
      </c>
      <c r="N3" s="882"/>
      <c r="O3" s="882"/>
      <c r="P3" s="883"/>
      <c r="Q3" s="849" t="s">
        <v>35</v>
      </c>
      <c r="R3" s="850"/>
      <c r="S3" s="850"/>
      <c r="T3" s="850"/>
      <c r="U3" s="850"/>
      <c r="V3" s="850"/>
      <c r="W3" s="850"/>
      <c r="X3" s="850"/>
      <c r="Y3" s="850"/>
      <c r="Z3" s="850"/>
      <c r="AA3" s="850"/>
      <c r="AB3" s="850"/>
      <c r="AC3" s="850"/>
      <c r="AD3" s="850"/>
      <c r="AE3" s="850"/>
      <c r="AF3" s="850"/>
      <c r="AG3" s="850"/>
      <c r="AH3" s="425"/>
      <c r="AI3" s="426"/>
      <c r="AJ3" s="887" t="s">
        <v>29</v>
      </c>
      <c r="AK3" s="888"/>
      <c r="AL3" s="851" t="s">
        <v>35</v>
      </c>
      <c r="AM3" s="851"/>
      <c r="AN3" s="851"/>
      <c r="AO3" s="851"/>
      <c r="AP3" s="851"/>
      <c r="AQ3" s="851"/>
      <c r="AR3" s="851"/>
      <c r="AS3" s="851"/>
      <c r="AT3" s="851"/>
      <c r="AU3" s="851"/>
      <c r="AV3" s="851"/>
      <c r="AW3" s="851"/>
      <c r="AX3" s="851"/>
      <c r="AY3" s="851"/>
      <c r="AZ3" s="851"/>
      <c r="BA3" s="851"/>
      <c r="BB3" s="851"/>
      <c r="BC3" s="872"/>
      <c r="BD3" s="213"/>
      <c r="BE3" s="213"/>
      <c r="BF3" s="871" t="s">
        <v>196</v>
      </c>
      <c r="BG3" s="865" t="s">
        <v>55</v>
      </c>
      <c r="BH3" s="862" t="s">
        <v>172</v>
      </c>
      <c r="BI3" s="862" t="s">
        <v>69</v>
      </c>
      <c r="BJ3" s="866" t="s">
        <v>47</v>
      </c>
      <c r="BK3" s="867"/>
      <c r="BL3" s="867"/>
      <c r="BM3" s="867"/>
      <c r="BN3" s="867"/>
      <c r="BO3" s="867"/>
      <c r="BP3" s="867"/>
      <c r="BQ3" s="867"/>
      <c r="BR3" s="867"/>
      <c r="BS3" s="869"/>
      <c r="BT3" s="866" t="s">
        <v>190</v>
      </c>
      <c r="BU3" s="867"/>
      <c r="BV3" s="868"/>
      <c r="BW3" s="619"/>
    </row>
    <row r="4" spans="1:80" ht="18.75" x14ac:dyDescent="0.3">
      <c r="C4" s="422"/>
      <c r="D4" s="422"/>
      <c r="E4" s="422"/>
      <c r="F4" s="423"/>
      <c r="G4" s="887"/>
      <c r="H4" s="893"/>
      <c r="I4" s="423"/>
      <c r="J4" s="887"/>
      <c r="K4" s="893"/>
      <c r="L4" s="423"/>
      <c r="M4" s="884"/>
      <c r="N4" s="885"/>
      <c r="O4" s="885"/>
      <c r="P4" s="886"/>
      <c r="Q4" s="851" t="s">
        <v>33</v>
      </c>
      <c r="R4" s="851"/>
      <c r="S4" s="851" t="s">
        <v>34</v>
      </c>
      <c r="T4" s="889"/>
      <c r="U4" s="851" t="s">
        <v>70</v>
      </c>
      <c r="V4" s="851"/>
      <c r="W4" s="851" t="s">
        <v>71</v>
      </c>
      <c r="X4" s="851"/>
      <c r="Y4" s="851" t="s">
        <v>72</v>
      </c>
      <c r="Z4" s="851"/>
      <c r="AA4" s="851" t="s">
        <v>73</v>
      </c>
      <c r="AB4" s="851"/>
      <c r="AC4" s="851" t="s">
        <v>74</v>
      </c>
      <c r="AD4" s="851"/>
      <c r="AE4" s="851" t="s">
        <v>75</v>
      </c>
      <c r="AF4" s="851"/>
      <c r="AG4" s="851" t="s">
        <v>76</v>
      </c>
      <c r="AH4" s="872"/>
      <c r="AI4" s="426"/>
      <c r="AJ4" s="887"/>
      <c r="AK4" s="888"/>
      <c r="AL4" s="851" t="s">
        <v>33</v>
      </c>
      <c r="AM4" s="851"/>
      <c r="AN4" s="851" t="s">
        <v>34</v>
      </c>
      <c r="AO4" s="851"/>
      <c r="AP4" s="894" t="s">
        <v>70</v>
      </c>
      <c r="AQ4" s="851"/>
      <c r="AR4" s="851" t="s">
        <v>71</v>
      </c>
      <c r="AS4" s="851"/>
      <c r="AT4" s="851" t="s">
        <v>72</v>
      </c>
      <c r="AU4" s="851"/>
      <c r="AV4" s="851" t="s">
        <v>73</v>
      </c>
      <c r="AW4" s="851"/>
      <c r="AX4" s="851" t="s">
        <v>74</v>
      </c>
      <c r="AY4" s="851"/>
      <c r="AZ4" s="851" t="s">
        <v>75</v>
      </c>
      <c r="BA4" s="851"/>
      <c r="BB4" s="851" t="s">
        <v>76</v>
      </c>
      <c r="BC4" s="872"/>
      <c r="BD4" s="213"/>
      <c r="BE4" s="213"/>
      <c r="BF4" s="871"/>
      <c r="BG4" s="865"/>
      <c r="BH4" s="863"/>
      <c r="BI4" s="863"/>
      <c r="BJ4" s="720"/>
      <c r="BK4" s="717"/>
      <c r="BL4" s="717"/>
      <c r="BM4" s="717"/>
      <c r="BN4" s="717"/>
      <c r="BO4" s="717"/>
      <c r="BP4" s="717"/>
      <c r="BQ4" s="717"/>
      <c r="BR4" s="717"/>
      <c r="BS4" s="870"/>
      <c r="BT4" s="720"/>
      <c r="BU4" s="717"/>
      <c r="BV4" s="718"/>
      <c r="BW4" s="619"/>
    </row>
    <row r="5" spans="1:80" s="214" customFormat="1" ht="54.75" customHeight="1" thickBot="1" x14ac:dyDescent="0.3">
      <c r="A5" s="427"/>
      <c r="B5" s="427"/>
      <c r="C5" s="422"/>
      <c r="D5" s="422"/>
      <c r="E5" s="422"/>
      <c r="F5" s="423"/>
      <c r="G5" s="428" t="s">
        <v>38</v>
      </c>
      <c r="H5" s="429" t="s">
        <v>17</v>
      </c>
      <c r="I5" s="423"/>
      <c r="J5" s="428" t="s">
        <v>38</v>
      </c>
      <c r="K5" s="429" t="s">
        <v>17</v>
      </c>
      <c r="L5" s="423"/>
      <c r="M5" s="878" t="s">
        <v>38</v>
      </c>
      <c r="N5" s="879"/>
      <c r="O5" s="880" t="s">
        <v>151</v>
      </c>
      <c r="P5" s="879"/>
      <c r="Q5" s="430" t="s">
        <v>38</v>
      </c>
      <c r="R5" s="430" t="s">
        <v>17</v>
      </c>
      <c r="S5" s="430" t="s">
        <v>38</v>
      </c>
      <c r="T5" s="430" t="s">
        <v>17</v>
      </c>
      <c r="U5" s="430" t="s">
        <v>38</v>
      </c>
      <c r="V5" s="430" t="s">
        <v>17</v>
      </c>
      <c r="W5" s="430" t="s">
        <v>38</v>
      </c>
      <c r="X5" s="430" t="s">
        <v>17</v>
      </c>
      <c r="Y5" s="430" t="s">
        <v>38</v>
      </c>
      <c r="Z5" s="430" t="s">
        <v>17</v>
      </c>
      <c r="AA5" s="430" t="s">
        <v>38</v>
      </c>
      <c r="AB5" s="430" t="s">
        <v>17</v>
      </c>
      <c r="AC5" s="430" t="s">
        <v>38</v>
      </c>
      <c r="AD5" s="430" t="s">
        <v>17</v>
      </c>
      <c r="AE5" s="430" t="s">
        <v>38</v>
      </c>
      <c r="AF5" s="430" t="s">
        <v>17</v>
      </c>
      <c r="AG5" s="430" t="s">
        <v>38</v>
      </c>
      <c r="AH5" s="429" t="s">
        <v>17</v>
      </c>
      <c r="AI5" s="423"/>
      <c r="AJ5" s="428" t="s">
        <v>38</v>
      </c>
      <c r="AK5" s="430" t="s">
        <v>17</v>
      </c>
      <c r="AL5" s="430" t="s">
        <v>38</v>
      </c>
      <c r="AM5" s="430" t="s">
        <v>17</v>
      </c>
      <c r="AN5" s="430" t="s">
        <v>38</v>
      </c>
      <c r="AO5" s="431" t="s">
        <v>17</v>
      </c>
      <c r="AP5" s="430" t="s">
        <v>38</v>
      </c>
      <c r="AQ5" s="430" t="s">
        <v>17</v>
      </c>
      <c r="AR5" s="430" t="s">
        <v>38</v>
      </c>
      <c r="AS5" s="430" t="s">
        <v>17</v>
      </c>
      <c r="AT5" s="430" t="s">
        <v>38</v>
      </c>
      <c r="AU5" s="430" t="s">
        <v>17</v>
      </c>
      <c r="AV5" s="430" t="s">
        <v>38</v>
      </c>
      <c r="AW5" s="430" t="s">
        <v>17</v>
      </c>
      <c r="AX5" s="430" t="s">
        <v>38</v>
      </c>
      <c r="AY5" s="430" t="s">
        <v>17</v>
      </c>
      <c r="AZ5" s="430" t="s">
        <v>38</v>
      </c>
      <c r="BA5" s="430" t="s">
        <v>17</v>
      </c>
      <c r="BB5" s="430" t="s">
        <v>38</v>
      </c>
      <c r="BC5" s="429" t="s">
        <v>17</v>
      </c>
      <c r="BD5" s="211"/>
      <c r="BE5" s="211"/>
      <c r="BF5" s="871"/>
      <c r="BG5" s="865"/>
      <c r="BH5" s="864"/>
      <c r="BI5" s="864"/>
      <c r="BJ5" s="612" t="s">
        <v>48</v>
      </c>
      <c r="BK5" s="612" t="s">
        <v>49</v>
      </c>
      <c r="BL5" s="612" t="s">
        <v>50</v>
      </c>
      <c r="BM5" s="608" t="s">
        <v>120</v>
      </c>
      <c r="BN5" s="608" t="s">
        <v>121</v>
      </c>
      <c r="BO5" s="608" t="s">
        <v>122</v>
      </c>
      <c r="BP5" s="608" t="s">
        <v>123</v>
      </c>
      <c r="BQ5" s="608" t="s">
        <v>124</v>
      </c>
      <c r="BR5" s="608" t="s">
        <v>125</v>
      </c>
      <c r="BS5" s="608" t="s">
        <v>126</v>
      </c>
      <c r="BT5" s="608" t="s">
        <v>40</v>
      </c>
      <c r="BU5" s="217" t="s">
        <v>41</v>
      </c>
      <c r="BV5" s="216" t="s">
        <v>42</v>
      </c>
      <c r="BW5" s="620"/>
    </row>
    <row r="6" spans="1:80" s="214" customFormat="1" ht="19.5" hidden="1" thickBot="1" x14ac:dyDescent="0.3">
      <c r="A6" s="427"/>
      <c r="B6" s="890" t="s">
        <v>136</v>
      </c>
      <c r="C6" s="891"/>
      <c r="D6" s="891"/>
      <c r="E6" s="892"/>
      <c r="F6" s="423"/>
      <c r="G6" s="432">
        <v>35151</v>
      </c>
      <c r="H6" s="433" t="s">
        <v>65</v>
      </c>
      <c r="I6" s="423"/>
      <c r="J6" s="432">
        <v>35152</v>
      </c>
      <c r="K6" s="433" t="s">
        <v>66</v>
      </c>
      <c r="L6" s="423"/>
      <c r="M6" s="873">
        <v>35220</v>
      </c>
      <c r="N6" s="874"/>
      <c r="O6" s="845" t="s">
        <v>20</v>
      </c>
      <c r="P6" s="874"/>
      <c r="Q6" s="434">
        <v>35222</v>
      </c>
      <c r="R6" s="434" t="s">
        <v>134</v>
      </c>
      <c r="S6" s="434">
        <v>35224</v>
      </c>
      <c r="T6" s="434" t="s">
        <v>27</v>
      </c>
      <c r="U6" s="845"/>
      <c r="V6" s="846"/>
      <c r="W6" s="846"/>
      <c r="X6" s="846"/>
      <c r="Y6" s="846"/>
      <c r="Z6" s="846"/>
      <c r="AA6" s="846"/>
      <c r="AB6" s="846"/>
      <c r="AC6" s="846"/>
      <c r="AD6" s="846"/>
      <c r="AE6" s="846"/>
      <c r="AF6" s="846"/>
      <c r="AG6" s="846"/>
      <c r="AH6" s="847"/>
      <c r="AI6" s="423"/>
      <c r="AJ6" s="432">
        <v>35221</v>
      </c>
      <c r="AK6" s="434" t="s">
        <v>21</v>
      </c>
      <c r="AL6" s="434">
        <v>35223</v>
      </c>
      <c r="AM6" s="434" t="s">
        <v>135</v>
      </c>
      <c r="AN6" s="434">
        <v>35225</v>
      </c>
      <c r="AO6" s="434" t="s">
        <v>30</v>
      </c>
      <c r="AP6" s="845"/>
      <c r="AQ6" s="846"/>
      <c r="AR6" s="846"/>
      <c r="AS6" s="846"/>
      <c r="AT6" s="846"/>
      <c r="AU6" s="846"/>
      <c r="AV6" s="846"/>
      <c r="AW6" s="846"/>
      <c r="AX6" s="846"/>
      <c r="AY6" s="846"/>
      <c r="AZ6" s="846"/>
      <c r="BA6" s="846"/>
      <c r="BB6" s="846"/>
      <c r="BC6" s="847"/>
      <c r="BD6" s="211"/>
      <c r="BE6" s="211"/>
      <c r="BF6" s="859"/>
      <c r="BG6" s="860"/>
      <c r="BH6" s="860"/>
      <c r="BI6" s="860"/>
      <c r="BJ6" s="860"/>
      <c r="BK6" s="860"/>
      <c r="BL6" s="860"/>
      <c r="BM6" s="860"/>
      <c r="BN6" s="860"/>
      <c r="BO6" s="860"/>
      <c r="BP6" s="860"/>
      <c r="BQ6" s="860"/>
      <c r="BR6" s="860"/>
      <c r="BS6" s="860"/>
      <c r="BT6" s="860"/>
      <c r="BU6" s="860"/>
      <c r="BV6" s="861"/>
      <c r="BW6" s="620"/>
    </row>
    <row r="7" spans="1:80" s="214" customFormat="1" ht="20.25" hidden="1" customHeight="1" thickTop="1" thickBot="1" x14ac:dyDescent="0.3">
      <c r="A7" s="427"/>
      <c r="B7" s="875" t="s">
        <v>137</v>
      </c>
      <c r="C7" s="876"/>
      <c r="D7" s="876"/>
      <c r="E7" s="877"/>
      <c r="F7" s="435"/>
      <c r="G7" s="436">
        <v>35151</v>
      </c>
      <c r="H7" s="437" t="s">
        <v>65</v>
      </c>
      <c r="I7" s="423"/>
      <c r="J7" s="436">
        <v>35152</v>
      </c>
      <c r="K7" s="437" t="s">
        <v>66</v>
      </c>
      <c r="L7" s="423"/>
      <c r="M7" s="438">
        <v>35421</v>
      </c>
      <c r="N7" s="439">
        <v>35422</v>
      </c>
      <c r="O7" s="440" t="s">
        <v>149</v>
      </c>
      <c r="P7" s="441" t="s">
        <v>150</v>
      </c>
      <c r="Q7" s="439">
        <v>80542</v>
      </c>
      <c r="R7" s="440" t="s">
        <v>132</v>
      </c>
      <c r="S7" s="843"/>
      <c r="T7" s="844"/>
      <c r="U7" s="440">
        <v>35543</v>
      </c>
      <c r="V7" s="440" t="s">
        <v>77</v>
      </c>
      <c r="W7" s="440">
        <v>35544</v>
      </c>
      <c r="X7" s="440" t="s">
        <v>78</v>
      </c>
      <c r="Y7" s="440">
        <v>35545</v>
      </c>
      <c r="Z7" s="440" t="s">
        <v>79</v>
      </c>
      <c r="AA7" s="440">
        <v>35546</v>
      </c>
      <c r="AB7" s="440" t="s">
        <v>80</v>
      </c>
      <c r="AC7" s="440">
        <v>35547</v>
      </c>
      <c r="AD7" s="440" t="s">
        <v>81</v>
      </c>
      <c r="AE7" s="440">
        <v>35548</v>
      </c>
      <c r="AF7" s="440" t="s">
        <v>82</v>
      </c>
      <c r="AG7" s="440">
        <v>35549</v>
      </c>
      <c r="AH7" s="442" t="s">
        <v>83</v>
      </c>
      <c r="AI7" s="423"/>
      <c r="AJ7" s="443">
        <v>35425</v>
      </c>
      <c r="AK7" s="440" t="s">
        <v>164</v>
      </c>
      <c r="AL7" s="439">
        <v>80552</v>
      </c>
      <c r="AM7" s="440" t="s">
        <v>133</v>
      </c>
      <c r="AN7" s="843"/>
      <c r="AO7" s="844"/>
      <c r="AP7" s="444">
        <v>35553</v>
      </c>
      <c r="AQ7" s="445" t="s">
        <v>84</v>
      </c>
      <c r="AR7" s="445">
        <v>35554</v>
      </c>
      <c r="AS7" s="445" t="s">
        <v>85</v>
      </c>
      <c r="AT7" s="445">
        <v>35555</v>
      </c>
      <c r="AU7" s="445" t="s">
        <v>86</v>
      </c>
      <c r="AV7" s="445">
        <v>35556</v>
      </c>
      <c r="AW7" s="445" t="s">
        <v>87</v>
      </c>
      <c r="AX7" s="445">
        <v>35557</v>
      </c>
      <c r="AY7" s="445" t="s">
        <v>88</v>
      </c>
      <c r="AZ7" s="445">
        <v>35558</v>
      </c>
      <c r="BA7" s="445" t="s">
        <v>89</v>
      </c>
      <c r="BB7" s="445">
        <v>35559</v>
      </c>
      <c r="BC7" s="437" t="s">
        <v>90</v>
      </c>
      <c r="BD7" s="211"/>
      <c r="BE7" s="211"/>
      <c r="BF7" s="609"/>
      <c r="BG7" s="610"/>
      <c r="BH7" s="610"/>
      <c r="BI7" s="610"/>
      <c r="BJ7" s="610"/>
      <c r="BK7" s="610"/>
      <c r="BL7" s="610"/>
      <c r="BM7" s="610"/>
      <c r="BN7" s="610"/>
      <c r="BO7" s="610"/>
      <c r="BP7" s="610"/>
      <c r="BQ7" s="610"/>
      <c r="BR7" s="610"/>
      <c r="BS7" s="610"/>
      <c r="BT7" s="610"/>
      <c r="BU7" s="610"/>
      <c r="BV7" s="611"/>
      <c r="BW7" s="621"/>
      <c r="BX7" s="230"/>
      <c r="BY7" s="230"/>
    </row>
    <row r="8" spans="1:80" ht="15.75" customHeight="1" x14ac:dyDescent="0.25">
      <c r="B8" s="895" t="s">
        <v>170</v>
      </c>
      <c r="C8" s="898" t="s">
        <v>171</v>
      </c>
      <c r="D8" s="446"/>
      <c r="E8" s="447" t="s">
        <v>13</v>
      </c>
      <c r="F8" s="448"/>
      <c r="G8" s="802" t="s">
        <v>67</v>
      </c>
      <c r="H8" s="803"/>
      <c r="I8" s="448"/>
      <c r="J8" s="802" t="s">
        <v>67</v>
      </c>
      <c r="K8" s="803"/>
      <c r="L8" s="448"/>
      <c r="M8" s="808">
        <f>VT!M8</f>
        <v>0</v>
      </c>
      <c r="N8" s="809"/>
      <c r="O8" s="832">
        <f>VT!O8</f>
        <v>0</v>
      </c>
      <c r="P8" s="809"/>
      <c r="Q8" s="449">
        <f>VT!Q8</f>
        <v>0</v>
      </c>
      <c r="R8" s="450">
        <f>VT!R8</f>
        <v>0</v>
      </c>
      <c r="S8" s="449">
        <f>VT!S8</f>
        <v>0</v>
      </c>
      <c r="T8" s="451">
        <f>VT!T8</f>
        <v>0</v>
      </c>
      <c r="U8" s="835" t="s">
        <v>91</v>
      </c>
      <c r="V8" s="836"/>
      <c r="W8" s="836"/>
      <c r="X8" s="836"/>
      <c r="Y8" s="836"/>
      <c r="Z8" s="836"/>
      <c r="AA8" s="836"/>
      <c r="AB8" s="836"/>
      <c r="AC8" s="836"/>
      <c r="AD8" s="836"/>
      <c r="AE8" s="836"/>
      <c r="AF8" s="836"/>
      <c r="AG8" s="836"/>
      <c r="AH8" s="803"/>
      <c r="AI8" s="452"/>
      <c r="AJ8" s="453">
        <f>VT!AJ8</f>
        <v>0</v>
      </c>
      <c r="AK8" s="450">
        <f>VT!AK8</f>
        <v>0</v>
      </c>
      <c r="AL8" s="449">
        <f>VT!AL8</f>
        <v>0</v>
      </c>
      <c r="AM8" s="450">
        <f>VT!AM8</f>
        <v>0</v>
      </c>
      <c r="AN8" s="449">
        <f>VT!AN8</f>
        <v>0</v>
      </c>
      <c r="AO8" s="451">
        <f>VT!AO8</f>
        <v>0</v>
      </c>
      <c r="AP8" s="835" t="s">
        <v>91</v>
      </c>
      <c r="AQ8" s="836"/>
      <c r="AR8" s="836"/>
      <c r="AS8" s="836"/>
      <c r="AT8" s="836"/>
      <c r="AU8" s="836"/>
      <c r="AV8" s="836"/>
      <c r="AW8" s="836"/>
      <c r="AX8" s="836"/>
      <c r="AY8" s="836"/>
      <c r="AZ8" s="836"/>
      <c r="BA8" s="836"/>
      <c r="BB8" s="836"/>
      <c r="BC8" s="803"/>
      <c r="BD8" s="260"/>
      <c r="BE8" s="363" t="s">
        <v>13</v>
      </c>
      <c r="BF8" s="285">
        <f>((M8+O8+AJ8+AK8)*'Daten 2015'!R5)+((Q8+R8+AL8+AM8)*'Daten 2015'!S5)+((S8+T8+AN8+AO8)*'Daten 2015'!U5)</f>
        <v>0</v>
      </c>
      <c r="BG8" s="286">
        <f>IF(IF(ISERROR(((BF8)-'Daten 2015'!AU5)/(BF8)),0,((BF8)-'Daten 2015'!AU5)/(BF8))&lt;0,0,IF(ISERROR(((BF8)-'Daten 2015'!AU5)/(BF8)),0,((BF8)-'Daten 2015'!AU5)/(BF8)))</f>
        <v>0</v>
      </c>
      <c r="BH8" s="287">
        <f>BT8/'Daten 2015'!AS5*100</f>
        <v>0</v>
      </c>
      <c r="BI8" s="909" t="s">
        <v>67</v>
      </c>
      <c r="BJ8" s="392" t="str">
        <f>IF((M8+O8+AJ8+AK8)&gt;0,((M8+O8+AJ8+AK8)*BG8*IF('Daten 2015'!AY5=TRUE,'Daten 2015'!AF5,0)*'Daten 2015'!AS5/100/(M8+O8+AJ8+AK8))+((M8+O8+AJ8+AK8)*IF('Daten 2015'!AY5=TRUE,'Daten 2015'!R5,'Daten 2015'!D5)*'Daten 2015'!AS5/100/(M8+O8+AJ8+AK8)),"---")</f>
        <v>---</v>
      </c>
      <c r="BK8" s="392" t="str">
        <f>IF((Q8+R8+AL8+AM8)&gt;0,((Q8+R8+AL8+AM8)*BG8*IF('Daten 2015'!AY5=TRUE,'Daten 2015'!AG5,0)*'Daten 2015'!AS5/100/(Q8+R8+AL8+AM8))+((Q8+R8+AL8+AM8)*IF('Daten 2015'!AY5=TRUE,'Daten 2015'!S5,'Daten 2015'!E5)*'Daten 2015'!AS5/100/(Q8+R8+AL8+AM8)),"---")</f>
        <v>---</v>
      </c>
      <c r="BL8" s="392" t="str">
        <f>IF((S8+T8+AN8+AO8)&gt;0,((S8+T8+AN8+AO8)*BG8*IF('Daten 2015'!AY5=TRUE,'Daten 2015'!AI5,0)*'Daten 2015'!AS5/100/(S8+T8+AN8+AO8))+((S8+T8+AN8+AO8)*IF('Daten 2015'!AY5=TRUE,'Daten 2015'!U5,'Daten 2015'!G5)*'Daten 2015'!AS5/100/(S8+T8+AN8+AO8)),"---")</f>
        <v>---</v>
      </c>
      <c r="BM8" s="681" t="s">
        <v>91</v>
      </c>
      <c r="BN8" s="682"/>
      <c r="BO8" s="682"/>
      <c r="BP8" s="682"/>
      <c r="BQ8" s="682"/>
      <c r="BR8" s="682"/>
      <c r="BS8" s="833"/>
      <c r="BT8" s="289">
        <f>IF(ISERROR(((M8+O8+AJ8+AK8)*BJ8)-((M8+O8+AJ8+AK8)*'Daten 2015'!D5*'Daten 2015'!AS5/100)),0,((M8+O8+AJ8+AK8)*BJ8)-((M8+O8+AJ8+AK8)*'Daten 2015'!D5*'Daten 2015'!AS5/100))+IF(ISERROR(((Q8+R8+AL8+AM8)*BK8)-((Q8+R8+AL8+AM8)*'Daten 2015'!E5*'Daten 2015'!AS5/100)),0,((Q8+R8+AL8+AM8)*BK8)-((Q8+R8+AL8+AM8)*'Daten 2015'!E5*'Daten 2015'!AS5/100))+IF(ISERROR(((S8+T8+AN8+AO8)*BL8)-((S8+T8+AN8+AO8)*'Daten 2015'!G5*'Daten 2015'!AS5/100)),0,((S8+T8+AN8+AO8)*BL8)-((S8+T8+AN8+AO8)*'Daten 2015'!G5*'Daten 2015'!AS5/100))</f>
        <v>0</v>
      </c>
      <c r="BU8" s="726">
        <f>(BT8+BT9+BT10+BT11)</f>
        <v>0</v>
      </c>
      <c r="BV8" s="729">
        <f>BU8+BU12+BU16+BU20+BU24+BU28+BU32+BU36</f>
        <v>0</v>
      </c>
      <c r="BW8" s="363" t="s">
        <v>13</v>
      </c>
      <c r="BX8" s="267"/>
      <c r="BY8" s="270"/>
      <c r="BZ8" s="267"/>
      <c r="CA8" s="267"/>
      <c r="CB8" s="267"/>
    </row>
    <row r="9" spans="1:80" ht="15.75" customHeight="1" x14ac:dyDescent="0.25">
      <c r="B9" s="896"/>
      <c r="C9" s="899"/>
      <c r="D9" s="454"/>
      <c r="E9" s="455" t="s">
        <v>0</v>
      </c>
      <c r="F9" s="448"/>
      <c r="G9" s="804"/>
      <c r="H9" s="805"/>
      <c r="I9" s="448"/>
      <c r="J9" s="804"/>
      <c r="K9" s="805"/>
      <c r="L9" s="448"/>
      <c r="M9" s="842">
        <f>VT!M9</f>
        <v>0</v>
      </c>
      <c r="N9" s="831"/>
      <c r="O9" s="830">
        <f>VT!O9</f>
        <v>0</v>
      </c>
      <c r="P9" s="831"/>
      <c r="Q9" s="456">
        <f>VT!Q9</f>
        <v>0</v>
      </c>
      <c r="R9" s="457">
        <f>VT!R9</f>
        <v>0</v>
      </c>
      <c r="S9" s="456">
        <f>VT!S9</f>
        <v>0</v>
      </c>
      <c r="T9" s="458">
        <f>VT!T9</f>
        <v>0</v>
      </c>
      <c r="U9" s="837"/>
      <c r="V9" s="838"/>
      <c r="W9" s="838"/>
      <c r="X9" s="838"/>
      <c r="Y9" s="838"/>
      <c r="Z9" s="838"/>
      <c r="AA9" s="838"/>
      <c r="AB9" s="838"/>
      <c r="AC9" s="838"/>
      <c r="AD9" s="838"/>
      <c r="AE9" s="838"/>
      <c r="AF9" s="838"/>
      <c r="AG9" s="838"/>
      <c r="AH9" s="805"/>
      <c r="AI9" s="459"/>
      <c r="AJ9" s="460">
        <f>VT!AJ9</f>
        <v>0</v>
      </c>
      <c r="AK9" s="457">
        <f>VT!AK9</f>
        <v>0</v>
      </c>
      <c r="AL9" s="456">
        <f>VT!AL9</f>
        <v>0</v>
      </c>
      <c r="AM9" s="457">
        <f>VT!AM9</f>
        <v>0</v>
      </c>
      <c r="AN9" s="456">
        <f>VT!AN9</f>
        <v>0</v>
      </c>
      <c r="AO9" s="458">
        <f>VT!AO9</f>
        <v>0</v>
      </c>
      <c r="AP9" s="837"/>
      <c r="AQ9" s="838"/>
      <c r="AR9" s="838"/>
      <c r="AS9" s="838"/>
      <c r="AT9" s="838"/>
      <c r="AU9" s="838"/>
      <c r="AV9" s="838"/>
      <c r="AW9" s="838"/>
      <c r="AX9" s="838"/>
      <c r="AY9" s="838"/>
      <c r="AZ9" s="838"/>
      <c r="BA9" s="838"/>
      <c r="BB9" s="838"/>
      <c r="BC9" s="805"/>
      <c r="BD9" s="272"/>
      <c r="BE9" s="366" t="s">
        <v>0</v>
      </c>
      <c r="BF9" s="273">
        <f>((M9+O9+AJ9+AK9)*'Daten 2015'!R6)+((Q9+R9+AL9+AM9)*'Daten 2015'!S6)+((S9+T9+AN9+AO9)*'Daten 2015'!U6)</f>
        <v>0</v>
      </c>
      <c r="BG9" s="274">
        <f>IF(IF(ISERROR(((BF9)-'Daten 2015'!AU6)/(BF9)),0,((BF9)-'Daten 2015'!AU6)/(BF9))&lt;0,0,IF(ISERROR(((BF9)-'Daten 2015'!AU6)/(BF9)),0,((BF9)-'Daten 2015'!AU6)/(BF9)))</f>
        <v>0</v>
      </c>
      <c r="BH9" s="275">
        <f>BT9/'Daten 2015'!AS6*100</f>
        <v>0</v>
      </c>
      <c r="BI9" s="909"/>
      <c r="BJ9" s="264" t="str">
        <f>IF((M9+O9+AJ9+AK9)&gt;0,((M9+O9+AJ9+AK9)*BG9*IF('Daten 2015'!AY6=TRUE,'Daten 2015'!AF6,0)*'Daten 2015'!AS6/100/(M9+O9+AJ9+AK9))+((M9+O9+AJ9+AK9)*IF('Daten 2015'!AY6=TRUE,'Daten 2015'!R6,'Daten 2015'!D6)*'Daten 2015'!AS6/100/(M9+O9+AJ9+AK9)),"---")</f>
        <v>---</v>
      </c>
      <c r="BK9" s="264" t="str">
        <f>IF((Q9+R9+AL9+AM9)&gt;0,((Q9+R9+AL9+AM9)*BG9*IF('Daten 2015'!AY6=TRUE,'Daten 2015'!AG6,0)*'Daten 2015'!AS6/100/(Q9+R9+AL9+AM9))+((Q9+R9+AL9+AM9)*IF('Daten 2015'!AY6=TRUE,'Daten 2015'!S6,'Daten 2015'!E6)*'Daten 2015'!AS6/100/(Q9+R9+AL9+AM9)),"---")</f>
        <v>---</v>
      </c>
      <c r="BL9" s="264" t="str">
        <f>IF((S9+T9+AN9+AO9)&gt;0,((S9+T9+AN9+AO9)*BG9*IF('Daten 2015'!AY6=TRUE,'Daten 2015'!AI6,0)*'Daten 2015'!AS6/100/(S9+T9+AN9+AO9))+((S9+T9+AN9+AO9)*IF('Daten 2015'!AY6=TRUE,'Daten 2015'!U6,'Daten 2015'!G6)*'Daten 2015'!AS6/100/(S9+T9+AN9+AO9)),"---")</f>
        <v>---</v>
      </c>
      <c r="BM9" s="683"/>
      <c r="BN9" s="684"/>
      <c r="BO9" s="684"/>
      <c r="BP9" s="684"/>
      <c r="BQ9" s="684"/>
      <c r="BR9" s="684"/>
      <c r="BS9" s="693"/>
      <c r="BT9" s="265">
        <f>IF(ISERROR(((M9+O9+AJ9+AK9)*BJ9)-((M9+O9+AJ9+AK9)*'Daten 2015'!D6*'Daten 2015'!AS6/100)),0,((M9+O9+AJ9+AK9)*BJ9)-((M9+O9+AJ9+AK9)*'Daten 2015'!D6*'Daten 2015'!AS6/100))+IF(ISERROR(((Q9+R9+AL9+AM9)*BK9)-((Q9+R9+AL9+AM9)*'Daten 2015'!E6*'Daten 2015'!AS6/100)),0,((Q9+R9+AL9+AM9)*BK9)-((Q9+R9+AL9+AM9)*'Daten 2015'!E6*'Daten 2015'!AS6/100))+IF(ISERROR(((S9+T9+AN9+AO9)*BL9)-((S9+T9+AN9+AO9)*'Daten 2015'!G6*'Daten 2015'!AS6/100)),0,((S9+T9+AN9+AO9)*BL9)-((S9+T9+AN9+AO9)*'Daten 2015'!G6*'Daten 2015'!AS6/100))</f>
        <v>0</v>
      </c>
      <c r="BU9" s="727"/>
      <c r="BV9" s="730"/>
      <c r="BW9" s="366" t="s">
        <v>0</v>
      </c>
      <c r="BX9" s="267"/>
      <c r="BY9" s="270"/>
      <c r="BZ9" s="267"/>
      <c r="CA9" s="267"/>
      <c r="CB9" s="267"/>
    </row>
    <row r="10" spans="1:80" ht="15.75" customHeight="1" x14ac:dyDescent="0.25">
      <c r="B10" s="896"/>
      <c r="C10" s="899"/>
      <c r="D10" s="454"/>
      <c r="E10" s="455" t="s">
        <v>1</v>
      </c>
      <c r="F10" s="448"/>
      <c r="G10" s="804"/>
      <c r="H10" s="805"/>
      <c r="I10" s="448"/>
      <c r="J10" s="804"/>
      <c r="K10" s="805"/>
      <c r="L10" s="448"/>
      <c r="M10" s="842">
        <f>VT!M10</f>
        <v>0</v>
      </c>
      <c r="N10" s="831"/>
      <c r="O10" s="830">
        <f>VT!O10</f>
        <v>0</v>
      </c>
      <c r="P10" s="831"/>
      <c r="Q10" s="456">
        <f>VT!Q10</f>
        <v>0</v>
      </c>
      <c r="R10" s="457">
        <f>VT!R10</f>
        <v>0</v>
      </c>
      <c r="S10" s="456">
        <f>VT!S10</f>
        <v>0</v>
      </c>
      <c r="T10" s="458">
        <f>VT!T10</f>
        <v>0</v>
      </c>
      <c r="U10" s="837"/>
      <c r="V10" s="838"/>
      <c r="W10" s="838"/>
      <c r="X10" s="838"/>
      <c r="Y10" s="838"/>
      <c r="Z10" s="838"/>
      <c r="AA10" s="838"/>
      <c r="AB10" s="838"/>
      <c r="AC10" s="838"/>
      <c r="AD10" s="838"/>
      <c r="AE10" s="838"/>
      <c r="AF10" s="838"/>
      <c r="AG10" s="838"/>
      <c r="AH10" s="805"/>
      <c r="AI10" s="459"/>
      <c r="AJ10" s="460">
        <f>VT!AJ10</f>
        <v>0</v>
      </c>
      <c r="AK10" s="457">
        <f>VT!AK10</f>
        <v>0</v>
      </c>
      <c r="AL10" s="456">
        <f>VT!AL10</f>
        <v>0</v>
      </c>
      <c r="AM10" s="457">
        <f>VT!AM10</f>
        <v>0</v>
      </c>
      <c r="AN10" s="456">
        <f>VT!AN10</f>
        <v>0</v>
      </c>
      <c r="AO10" s="458">
        <f>VT!AO10</f>
        <v>0</v>
      </c>
      <c r="AP10" s="837"/>
      <c r="AQ10" s="838"/>
      <c r="AR10" s="838"/>
      <c r="AS10" s="838"/>
      <c r="AT10" s="838"/>
      <c r="AU10" s="838"/>
      <c r="AV10" s="838"/>
      <c r="AW10" s="838"/>
      <c r="AX10" s="838"/>
      <c r="AY10" s="838"/>
      <c r="AZ10" s="838"/>
      <c r="BA10" s="838"/>
      <c r="BB10" s="838"/>
      <c r="BC10" s="805"/>
      <c r="BD10" s="260"/>
      <c r="BE10" s="366" t="s">
        <v>1</v>
      </c>
      <c r="BF10" s="273">
        <f>((M10+O10+AJ10+AK10)*'Daten 2015'!R7)+((Q10+R10+AL10+AM10)*'Daten 2015'!S7)+((S10+T10+AN10+AO10)*'Daten 2015'!U7)</f>
        <v>0</v>
      </c>
      <c r="BG10" s="274">
        <f>IF(IF(ISERROR(((BF10)-'Daten 2015'!AU7)/(BF10)),0,((BF10)-'Daten 2015'!AU7)/(BF10))&lt;0,0,IF(ISERROR(((BF10)-'Daten 2015'!AU7)/(BF10)),0,((BF10)-'Daten 2015'!AU7)/(BF10)))</f>
        <v>0</v>
      </c>
      <c r="BH10" s="275">
        <f>BT10/'Daten 2015'!AS7*100</f>
        <v>0</v>
      </c>
      <c r="BI10" s="909"/>
      <c r="BJ10" s="264" t="str">
        <f>IF((M10+O10+AJ10+AK10)&gt;0,((M10+O10+AJ10+AK10)*BG10*IF('Daten 2015'!AY7=TRUE,'Daten 2015'!AF7,0)*'Daten 2015'!AS7/100/(M10+O10+AJ10+AK10))+((M10+O10+AJ10+AK10)*IF('Daten 2015'!AY7=TRUE,'Daten 2015'!R7,'Daten 2015'!D7)*'Daten 2015'!AS7/100/(M10+O10+AJ10+AK10)),"---")</f>
        <v>---</v>
      </c>
      <c r="BK10" s="264" t="str">
        <f>IF((Q10+R10+AL10+AM10)&gt;0,((Q10+R10+AL10+AM10)*BG10*IF('Daten 2015'!AY7=TRUE,'Daten 2015'!AG7,0)*'Daten 2015'!AS7/100/(Q10+R10+AL10+AM10))+((Q10+R10+AL10+AM10)*IF('Daten 2015'!AY7=TRUE,'Daten 2015'!S7,'Daten 2015'!E7)*'Daten 2015'!AS7/100/(Q10+R10+AL10+AM10)),"---")</f>
        <v>---</v>
      </c>
      <c r="BL10" s="264" t="str">
        <f>IF((S10+T10+AN10+AO10)&gt;0,((S10+T10+AN10+AO10)*BG10*IF('Daten 2015'!AY7=TRUE,'Daten 2015'!AI7,0)*'Daten 2015'!AS7/100/(S10+T10+AN10+AO10))+((S10+T10+AN10+AO10)*IF('Daten 2015'!AY7=TRUE,'Daten 2015'!U7,'Daten 2015'!G7)*'Daten 2015'!AS7/100/(S10+T10+AN10+AO10)),"---")</f>
        <v>---</v>
      </c>
      <c r="BM10" s="683"/>
      <c r="BN10" s="684"/>
      <c r="BO10" s="684"/>
      <c r="BP10" s="684"/>
      <c r="BQ10" s="684"/>
      <c r="BR10" s="684"/>
      <c r="BS10" s="693"/>
      <c r="BT10" s="265">
        <f>IF(ISERROR(((M10+O10+AJ10+AK10)*BJ10)-((M10+O10+AJ10+AK10)*'Daten 2015'!D7*'Daten 2015'!AS7/100)),0,((M10+O10+AJ10+AK10)*BJ10)-((M10+O10+AJ10+AK10)*'Daten 2015'!D7*'Daten 2015'!AS7/100))+IF(ISERROR(((Q10+R10+AL10+AM10)*BK10)-((Q10+R10+AL10+AM10)*'Daten 2015'!E7*'Daten 2015'!AS7/100)),0,((Q10+R10+AL10+AM10)*BK10)-((Q10+R10+AL10+AM10)*'Daten 2015'!E7*'Daten 2015'!AS7/100))+IF(ISERROR(((S10+T10+AN10+AO10)*BL10)-((S10+T10+AN10+AO10)*'Daten 2015'!G7*'Daten 2015'!AS7/100)),0,((S10+T10+AN10+AO10)*BL10)-((S10+T10+AN10+AO10)*'Daten 2015'!G7*'Daten 2015'!AS7/100))</f>
        <v>0</v>
      </c>
      <c r="BU10" s="727"/>
      <c r="BV10" s="730"/>
      <c r="BW10" s="366" t="s">
        <v>1</v>
      </c>
      <c r="BX10" s="267"/>
      <c r="BY10" s="270"/>
      <c r="BZ10" s="267"/>
      <c r="CA10" s="267"/>
      <c r="CB10" s="267"/>
    </row>
    <row r="11" spans="1:80" ht="16.5" customHeight="1" thickBot="1" x14ac:dyDescent="0.3">
      <c r="B11" s="896"/>
      <c r="C11" s="899"/>
      <c r="D11" s="461"/>
      <c r="E11" s="462" t="s">
        <v>2</v>
      </c>
      <c r="F11" s="448"/>
      <c r="G11" s="804"/>
      <c r="H11" s="805"/>
      <c r="I11" s="448"/>
      <c r="J11" s="804"/>
      <c r="K11" s="805"/>
      <c r="L11" s="448"/>
      <c r="M11" s="829">
        <f>VT!M11</f>
        <v>0</v>
      </c>
      <c r="N11" s="828"/>
      <c r="O11" s="827">
        <f>VT!O11</f>
        <v>0</v>
      </c>
      <c r="P11" s="828"/>
      <c r="Q11" s="463">
        <f>VT!Q11</f>
        <v>0</v>
      </c>
      <c r="R11" s="464">
        <f>VT!R11</f>
        <v>0</v>
      </c>
      <c r="S11" s="463">
        <f>VT!S11</f>
        <v>0</v>
      </c>
      <c r="T11" s="465">
        <f>VT!T11</f>
        <v>0</v>
      </c>
      <c r="U11" s="837"/>
      <c r="V11" s="838"/>
      <c r="W11" s="838"/>
      <c r="X11" s="838"/>
      <c r="Y11" s="838"/>
      <c r="Z11" s="838"/>
      <c r="AA11" s="838"/>
      <c r="AB11" s="838"/>
      <c r="AC11" s="838"/>
      <c r="AD11" s="838"/>
      <c r="AE11" s="838"/>
      <c r="AF11" s="838"/>
      <c r="AG11" s="838"/>
      <c r="AH11" s="805"/>
      <c r="AI11" s="452"/>
      <c r="AJ11" s="466">
        <f>VT!AJ11</f>
        <v>0</v>
      </c>
      <c r="AK11" s="464">
        <f>VT!AK11</f>
        <v>0</v>
      </c>
      <c r="AL11" s="463">
        <f>VT!AL11</f>
        <v>0</v>
      </c>
      <c r="AM11" s="464">
        <f>VT!AM11</f>
        <v>0</v>
      </c>
      <c r="AN11" s="463">
        <f>VT!AN11</f>
        <v>0</v>
      </c>
      <c r="AO11" s="465">
        <f>VT!AO11</f>
        <v>0</v>
      </c>
      <c r="AP11" s="837"/>
      <c r="AQ11" s="838"/>
      <c r="AR11" s="838"/>
      <c r="AS11" s="838"/>
      <c r="AT11" s="838"/>
      <c r="AU11" s="838"/>
      <c r="AV11" s="838"/>
      <c r="AW11" s="838"/>
      <c r="AX11" s="838"/>
      <c r="AY11" s="838"/>
      <c r="AZ11" s="838"/>
      <c r="BA11" s="838"/>
      <c r="BB11" s="838"/>
      <c r="BC11" s="805"/>
      <c r="BD11" s="260"/>
      <c r="BE11" s="369" t="s">
        <v>2</v>
      </c>
      <c r="BF11" s="278">
        <f>((M11+O11+AJ11+AK11)*'Daten 2015'!R8)+((Q11+R11+AL11+AM11)*'Daten 2015'!S8)+((S11+T11+AN11+AO11)*'Daten 2015'!U8)</f>
        <v>0</v>
      </c>
      <c r="BG11" s="279">
        <f>IF(IF(ISERROR(((BF11)-'Daten 2015'!AU8)/(BF11)),0,((BF11)-'Daten 2015'!AU8)/(BF11))&lt;0,0,IF(ISERROR(((BF11)-'Daten 2015'!AU8)/(BF11)),0,((BF11)-'Daten 2015'!AU8)/(BF11)))</f>
        <v>0</v>
      </c>
      <c r="BH11" s="280">
        <f>BT11/'Daten 2015'!AS8*100</f>
        <v>0</v>
      </c>
      <c r="BI11" s="909"/>
      <c r="BJ11" s="281" t="str">
        <f>IF((M11+O11+AJ11+AK11)&gt;0,((M11+O11+AJ11+AK11)*BG11*IF('Daten 2015'!AY8=TRUE,'Daten 2015'!AF8,0)*'Daten 2015'!AS8/100/(M11+O11+AJ11+AK11))+((M11+O11+AJ11+AK11)*IF('Daten 2015'!AY8=TRUE,'Daten 2015'!R8,'Daten 2015'!D8)*'Daten 2015'!AS8/100/(M11+O11+AJ11+AK11)),"---")</f>
        <v>---</v>
      </c>
      <c r="BK11" s="281" t="str">
        <f>IF((Q11+R11+AL11+AM11)&gt;0,((Q11+R11+AL11+AM11)*BG11*IF('Daten 2015'!AY8=TRUE,'Daten 2015'!AG8,0)*'Daten 2015'!AS8/100/(Q11+R11+AL11+AM11))+((Q11+R11+AL11+AM11)*IF('Daten 2015'!AY8=TRUE,'Daten 2015'!S8,'Daten 2015'!E8)*'Daten 2015'!AS8/100/(Q11+R11+AL11+AM11)),"---")</f>
        <v>---</v>
      </c>
      <c r="BL11" s="281" t="str">
        <f>IF((S11+T11+AN11+AO11)&gt;0,((S11+T11+AN11+AO11)*BG11*IF('Daten 2015'!AY8=TRUE,'Daten 2015'!AI8,0)*'Daten 2015'!AS8/100/(S11+T11+AN11+AO11))+((S11+T11+AN11+AO11)*IF('Daten 2015'!AY8=TRUE,'Daten 2015'!U8,'Daten 2015'!G8)*'Daten 2015'!AS8/100/(S11+T11+AN11+AO11)),"---")</f>
        <v>---</v>
      </c>
      <c r="BM11" s="683"/>
      <c r="BN11" s="684"/>
      <c r="BO11" s="684"/>
      <c r="BP11" s="684"/>
      <c r="BQ11" s="684"/>
      <c r="BR11" s="684"/>
      <c r="BS11" s="693"/>
      <c r="BT11" s="282">
        <f>IF(ISERROR(((M11+O11+AJ11+AK11)*BJ11)-((M11+O11+AJ11+AK11)*'Daten 2015'!D8*'Daten 2015'!AS8/100)),0,((M11+O11+AJ11+AK11)*BJ11)-((M11+O11+AJ11+AK11)*'Daten 2015'!D8*'Daten 2015'!AS8/100))+IF(ISERROR(((Q11+R11+AL11+AM11)*BK11)-((Q11+R11+AL11+AM11)*'Daten 2015'!E8*'Daten 2015'!AS8/100)),0,((Q11+R11+AL11+AM11)*BK11)-((Q11+R11+AL11+AM11)*'Daten 2015'!E8*'Daten 2015'!AS8/100))+IF(ISERROR(((S11+T11+AN11+AO11)*BL11)-((S11+T11+AN11+AO11)*'Daten 2015'!G8*'Daten 2015'!AS8/100)),0,((S11+T11+AN11+AO11)*BL11)-((S11+T11+AN11+AO11)*'Daten 2015'!G8*'Daten 2015'!AS8/100))</f>
        <v>0</v>
      </c>
      <c r="BU11" s="728"/>
      <c r="BV11" s="730"/>
      <c r="BW11" s="369" t="s">
        <v>2</v>
      </c>
      <c r="BX11" s="267"/>
      <c r="BY11" s="270"/>
      <c r="BZ11" s="267"/>
      <c r="CA11" s="267"/>
      <c r="CB11" s="267"/>
    </row>
    <row r="12" spans="1:80" ht="15.75" customHeight="1" x14ac:dyDescent="0.25">
      <c r="B12" s="896"/>
      <c r="C12" s="899"/>
      <c r="D12" s="446"/>
      <c r="E12" s="447" t="s">
        <v>3</v>
      </c>
      <c r="F12" s="448"/>
      <c r="G12" s="804"/>
      <c r="H12" s="805"/>
      <c r="I12" s="448"/>
      <c r="J12" s="804"/>
      <c r="K12" s="805"/>
      <c r="L12" s="448"/>
      <c r="M12" s="808">
        <f>VT!M12</f>
        <v>0</v>
      </c>
      <c r="N12" s="809"/>
      <c r="O12" s="832">
        <f>VT!O12</f>
        <v>0</v>
      </c>
      <c r="P12" s="809"/>
      <c r="Q12" s="449">
        <f>VT!Q12</f>
        <v>0</v>
      </c>
      <c r="R12" s="450">
        <f>VT!R12</f>
        <v>0</v>
      </c>
      <c r="S12" s="449">
        <f>VT!S12</f>
        <v>0</v>
      </c>
      <c r="T12" s="451">
        <f>VT!T12</f>
        <v>0</v>
      </c>
      <c r="U12" s="837"/>
      <c r="V12" s="838"/>
      <c r="W12" s="838"/>
      <c r="X12" s="838"/>
      <c r="Y12" s="838"/>
      <c r="Z12" s="838"/>
      <c r="AA12" s="838"/>
      <c r="AB12" s="838"/>
      <c r="AC12" s="838"/>
      <c r="AD12" s="838"/>
      <c r="AE12" s="838"/>
      <c r="AF12" s="838"/>
      <c r="AG12" s="838"/>
      <c r="AH12" s="805"/>
      <c r="AI12" s="452"/>
      <c r="AJ12" s="453">
        <f>VT!AJ12</f>
        <v>0</v>
      </c>
      <c r="AK12" s="450">
        <f>VT!AK12</f>
        <v>0</v>
      </c>
      <c r="AL12" s="449">
        <f>VT!AL12</f>
        <v>0</v>
      </c>
      <c r="AM12" s="450">
        <f>VT!AM12</f>
        <v>0</v>
      </c>
      <c r="AN12" s="449">
        <f>VT!AN12</f>
        <v>0</v>
      </c>
      <c r="AO12" s="451">
        <f>VT!AO12</f>
        <v>0</v>
      </c>
      <c r="AP12" s="837"/>
      <c r="AQ12" s="838"/>
      <c r="AR12" s="838"/>
      <c r="AS12" s="838"/>
      <c r="AT12" s="838"/>
      <c r="AU12" s="838"/>
      <c r="AV12" s="838"/>
      <c r="AW12" s="838"/>
      <c r="AX12" s="838"/>
      <c r="AY12" s="838"/>
      <c r="AZ12" s="838"/>
      <c r="BA12" s="838"/>
      <c r="BB12" s="838"/>
      <c r="BC12" s="805"/>
      <c r="BD12" s="260"/>
      <c r="BE12" s="363" t="s">
        <v>3</v>
      </c>
      <c r="BF12" s="285">
        <f>((M12+O12+AJ12+AK12)*'Daten 2015'!R9)+((Q12+R12+AL12+AM12)*'Daten 2015'!S9)+((S12+T12+AN12+AO12)*'Daten 2015'!U9)</f>
        <v>0</v>
      </c>
      <c r="BG12" s="286">
        <f>IF(IF(ISERROR(((BF12)-'Daten 2015'!AU9)/(BF12)),0,((BF12)-'Daten 2015'!AU9)/(BF12))&lt;0,0,IF(ISERROR(((BF12)-'Daten 2015'!AU9)/(BF12)),0,((BF12)-'Daten 2015'!AU9)/(BF12)))</f>
        <v>0</v>
      </c>
      <c r="BH12" s="287">
        <f>BT12/'Daten 2015'!AS9*100</f>
        <v>0</v>
      </c>
      <c r="BI12" s="909"/>
      <c r="BJ12" s="288" t="str">
        <f>IF((M12+O12+AJ12+AK12)&gt;0,((M12+O12+AJ12+AK12)*BG12*IF('Daten 2015'!AY9=TRUE,'Daten 2015'!AF9,0)*'Daten 2015'!AS9/100/(M12+O12+AJ12+AK12))+((M12+O12+AJ12+AK12)*IF('Daten 2015'!AY9=TRUE,'Daten 2015'!R9,'Daten 2015'!D9)*'Daten 2015'!AS9/100/(M12+O12+AJ12+AK12)),"---")</f>
        <v>---</v>
      </c>
      <c r="BK12" s="288" t="str">
        <f>IF((Q12+R12+AL12+AM12)&gt;0,((Q12+R12+AL12+AM12)*BG12*IF('Daten 2015'!AY9=TRUE,'Daten 2015'!AG9,0)*'Daten 2015'!AS9/100/(Q12+R12+AL12+AM12))+((Q12+R12+AL12+AM12)*IF('Daten 2015'!AY9=TRUE,'Daten 2015'!S9,'Daten 2015'!E9)*'Daten 2015'!AS9/100/(Q12+R12+AL12+AM12)),"---")</f>
        <v>---</v>
      </c>
      <c r="BL12" s="288" t="str">
        <f>IF((S12+T12+AN12+AO12)&gt;0,((S12+T12+AN12+AO12)*BG12*IF('Daten 2015'!AY9=TRUE,'Daten 2015'!AI9,0)*'Daten 2015'!AS9/100/(S12+T12+AN12+AO12))+((S12+T12+AN12+AO12)*IF('Daten 2015'!AY9=TRUE,'Daten 2015'!U9,'Daten 2015'!G9)*'Daten 2015'!AS9/100/(S12+T12+AN12+AO12)),"---")</f>
        <v>---</v>
      </c>
      <c r="BM12" s="683"/>
      <c r="BN12" s="684"/>
      <c r="BO12" s="684"/>
      <c r="BP12" s="684"/>
      <c r="BQ12" s="684"/>
      <c r="BR12" s="684"/>
      <c r="BS12" s="693"/>
      <c r="BT12" s="289">
        <f>IF(ISERROR(((M12+O12+AJ12+AK12)*BJ12)-((M12+O12+AJ12+AK12)*'Daten 2015'!D9*'Daten 2015'!AS9/100)),0,((M12+O12+AJ12+AK12)*BJ12)-((M12+O12+AJ12+AK12)*'Daten 2015'!D9*'Daten 2015'!AS9/100))+IF(ISERROR(((Q12+R12+AL12+AM12)*BK12)-((Q12+R12+AL12+AM12)*'Daten 2015'!E9*'Daten 2015'!AS9/100)),0,((Q12+R12+AL12+AM12)*BK12)-((Q12+R12+AL12+AM12)*'Daten 2015'!E9*'Daten 2015'!AS9/100))+IF(ISERROR(((S12+T12+AN12+AO12)*BL12)-((S12+T12+AN12+AO12)*'Daten 2015'!G9*'Daten 2015'!AS9/100)),0,((S12+T12+AN12+AO12)*BL12)-((S12+T12+AN12+AO12)*'Daten 2015'!G9*'Daten 2015'!AS9/100))</f>
        <v>0</v>
      </c>
      <c r="BU12" s="726">
        <f>(BT12+BT13+BT14+BT15)</f>
        <v>0</v>
      </c>
      <c r="BV12" s="730"/>
      <c r="BW12" s="363" t="s">
        <v>3</v>
      </c>
      <c r="BX12" s="267"/>
      <c r="BY12" s="270"/>
      <c r="BZ12" s="267"/>
      <c r="CA12" s="267"/>
      <c r="CB12" s="267"/>
    </row>
    <row r="13" spans="1:80" ht="15.75" customHeight="1" x14ac:dyDescent="0.25">
      <c r="B13" s="896"/>
      <c r="C13" s="899"/>
      <c r="D13" s="454"/>
      <c r="E13" s="455" t="s">
        <v>4</v>
      </c>
      <c r="F13" s="448"/>
      <c r="G13" s="804"/>
      <c r="H13" s="805"/>
      <c r="I13" s="448"/>
      <c r="J13" s="804"/>
      <c r="K13" s="805"/>
      <c r="L13" s="448"/>
      <c r="M13" s="842">
        <f>VT!M13</f>
        <v>0</v>
      </c>
      <c r="N13" s="831"/>
      <c r="O13" s="830">
        <f>VT!O13</f>
        <v>0</v>
      </c>
      <c r="P13" s="831"/>
      <c r="Q13" s="456">
        <f>VT!Q13</f>
        <v>0</v>
      </c>
      <c r="R13" s="457">
        <f>VT!R13</f>
        <v>0</v>
      </c>
      <c r="S13" s="456">
        <f>VT!S13</f>
        <v>0</v>
      </c>
      <c r="T13" s="458">
        <f>VT!T13</f>
        <v>0</v>
      </c>
      <c r="U13" s="837"/>
      <c r="V13" s="838"/>
      <c r="W13" s="838"/>
      <c r="X13" s="838"/>
      <c r="Y13" s="838"/>
      <c r="Z13" s="838"/>
      <c r="AA13" s="838"/>
      <c r="AB13" s="838"/>
      <c r="AC13" s="838"/>
      <c r="AD13" s="838"/>
      <c r="AE13" s="838"/>
      <c r="AF13" s="838"/>
      <c r="AG13" s="838"/>
      <c r="AH13" s="805"/>
      <c r="AI13" s="459"/>
      <c r="AJ13" s="460">
        <f>VT!AJ13</f>
        <v>0</v>
      </c>
      <c r="AK13" s="457">
        <f>VT!AK13</f>
        <v>0</v>
      </c>
      <c r="AL13" s="456">
        <f>VT!AL13</f>
        <v>0</v>
      </c>
      <c r="AM13" s="457">
        <f>VT!AM13</f>
        <v>0</v>
      </c>
      <c r="AN13" s="456">
        <f>VT!AN13</f>
        <v>0</v>
      </c>
      <c r="AO13" s="458">
        <f>VT!AO13</f>
        <v>0</v>
      </c>
      <c r="AP13" s="837"/>
      <c r="AQ13" s="838"/>
      <c r="AR13" s="838"/>
      <c r="AS13" s="838"/>
      <c r="AT13" s="838"/>
      <c r="AU13" s="838"/>
      <c r="AV13" s="838"/>
      <c r="AW13" s="838"/>
      <c r="AX13" s="838"/>
      <c r="AY13" s="838"/>
      <c r="AZ13" s="838"/>
      <c r="BA13" s="838"/>
      <c r="BB13" s="838"/>
      <c r="BC13" s="805"/>
      <c r="BD13" s="260"/>
      <c r="BE13" s="366" t="s">
        <v>4</v>
      </c>
      <c r="BF13" s="273">
        <f>((M13+O13+AJ13+AK13)*'Daten 2015'!R10)+((Q13+R13+AL13+AM13)*'Daten 2015'!S10)+((S13+T13+AN13+AO13)*'Daten 2015'!U10)</f>
        <v>0</v>
      </c>
      <c r="BG13" s="274">
        <f>IF(IF(ISERROR(((BF13)-'Daten 2015'!AU10)/(BF13)),0,((BF13)-'Daten 2015'!AU10)/(BF13))&lt;0,0,IF(ISERROR(((BF13)-'Daten 2015'!AU10)/(BF13)),0,((BF13)-'Daten 2015'!AU10)/(BF13)))</f>
        <v>0</v>
      </c>
      <c r="BH13" s="275">
        <f>BT13/'Daten 2015'!AS10*100</f>
        <v>0</v>
      </c>
      <c r="BI13" s="909"/>
      <c r="BJ13" s="264" t="str">
        <f>IF((M13+O13+AJ13+AK13)&gt;0,((M13+O13+AJ13+AK13)*BG13*IF('Daten 2015'!AY10=TRUE,'Daten 2015'!AF10,0)*'Daten 2015'!AS10/100/(M13+O13+AJ13+AK13))+((M13+O13+AJ13+AK13)*IF('Daten 2015'!AY10=TRUE,'Daten 2015'!R10,'Daten 2015'!D10)*'Daten 2015'!AS10/100/(M13+O13+AJ13+AK13)),"---")</f>
        <v>---</v>
      </c>
      <c r="BK13" s="264" t="str">
        <f>IF((Q13+R13+AL13+AM13)&gt;0,((Q13+R13+AL13+AM13)*BG13*IF('Daten 2015'!AY10=TRUE,'Daten 2015'!AG10,0)*'Daten 2015'!AS10/100/(Q13+R13+AL13+AM13))+((Q13+R13+AL13+AM13)*IF('Daten 2015'!AY10=TRUE,'Daten 2015'!S10,'Daten 2015'!E10)*'Daten 2015'!AS10/100/(Q13+R13+AL13+AM13)),"---")</f>
        <v>---</v>
      </c>
      <c r="BL13" s="264" t="str">
        <f>IF((S13+T13+AN13+AO13)&gt;0,((S13+T13+AN13+AO13)*BG13*IF('Daten 2015'!AY10=TRUE,'Daten 2015'!AI10,0)*'Daten 2015'!AS10/100/(S13+T13+AN13+AO13))+((S13+T13+AN13+AO13)*IF('Daten 2015'!AY10=TRUE,'Daten 2015'!U10,'Daten 2015'!G10)*'Daten 2015'!AS10/100/(S13+T13+AN13+AO13)),"---")</f>
        <v>---</v>
      </c>
      <c r="BM13" s="683"/>
      <c r="BN13" s="684"/>
      <c r="BO13" s="684"/>
      <c r="BP13" s="684"/>
      <c r="BQ13" s="684"/>
      <c r="BR13" s="684"/>
      <c r="BS13" s="693"/>
      <c r="BT13" s="265">
        <f>IF(ISERROR(((M13+O13+AJ13+AK13)*BJ13)-((M13+O13+AJ13+AK13)*'Daten 2015'!D10*'Daten 2015'!AS10/100)),0,((M13+O13+AJ13+AK13)*BJ13)-((M13+O13+AJ13+AK13)*'Daten 2015'!D10*'Daten 2015'!AS10/100))+IF(ISERROR(((Q13+R13+AL13+AM13)*BK13)-((Q13+R13+AL13+AM13)*'Daten 2015'!E10*'Daten 2015'!AS10/100)),0,((Q13+R13+AL13+AM13)*BK13)-((Q13+R13+AL13+AM13)*'Daten 2015'!E10*'Daten 2015'!AS10/100))+IF(ISERROR(((S13+T13+AN13+AO13)*BL13)-((S13+T13+AN13+AO13)*'Daten 2015'!G10*'Daten 2015'!AS10/100)),0,((S13+T13+AN13+AO13)*BL13)-((S13+T13+AN13+AO13)*'Daten 2015'!G10*'Daten 2015'!AS10/100))</f>
        <v>0</v>
      </c>
      <c r="BU13" s="727"/>
      <c r="BV13" s="730"/>
      <c r="BW13" s="366" t="s">
        <v>4</v>
      </c>
      <c r="BX13" s="267"/>
      <c r="BY13" s="270"/>
      <c r="BZ13" s="267"/>
      <c r="CA13" s="267"/>
      <c r="CB13" s="267"/>
    </row>
    <row r="14" spans="1:80" ht="15.75" customHeight="1" x14ac:dyDescent="0.25">
      <c r="B14" s="896"/>
      <c r="C14" s="899"/>
      <c r="D14" s="454"/>
      <c r="E14" s="455" t="s">
        <v>5</v>
      </c>
      <c r="F14" s="448"/>
      <c r="G14" s="804"/>
      <c r="H14" s="805"/>
      <c r="I14" s="448"/>
      <c r="J14" s="804"/>
      <c r="K14" s="805"/>
      <c r="L14" s="448"/>
      <c r="M14" s="842">
        <f>VT!M14</f>
        <v>0</v>
      </c>
      <c r="N14" s="831"/>
      <c r="O14" s="830">
        <f>VT!O14</f>
        <v>0</v>
      </c>
      <c r="P14" s="831"/>
      <c r="Q14" s="456">
        <f>VT!Q14</f>
        <v>0</v>
      </c>
      <c r="R14" s="457">
        <f>VT!R14</f>
        <v>0</v>
      </c>
      <c r="S14" s="456">
        <f>VT!S14</f>
        <v>0</v>
      </c>
      <c r="T14" s="458">
        <f>VT!T14</f>
        <v>0</v>
      </c>
      <c r="U14" s="837"/>
      <c r="V14" s="838"/>
      <c r="W14" s="838"/>
      <c r="X14" s="838"/>
      <c r="Y14" s="838"/>
      <c r="Z14" s="838"/>
      <c r="AA14" s="838"/>
      <c r="AB14" s="838"/>
      <c r="AC14" s="838"/>
      <c r="AD14" s="838"/>
      <c r="AE14" s="838"/>
      <c r="AF14" s="838"/>
      <c r="AG14" s="838"/>
      <c r="AH14" s="805"/>
      <c r="AI14" s="459"/>
      <c r="AJ14" s="460">
        <f>VT!AJ14</f>
        <v>0</v>
      </c>
      <c r="AK14" s="457">
        <f>VT!AK14</f>
        <v>0</v>
      </c>
      <c r="AL14" s="456">
        <f>VT!AL14</f>
        <v>0</v>
      </c>
      <c r="AM14" s="457">
        <f>VT!AM14</f>
        <v>0</v>
      </c>
      <c r="AN14" s="456">
        <f>VT!AN14</f>
        <v>0</v>
      </c>
      <c r="AO14" s="458">
        <f>VT!AO14</f>
        <v>0</v>
      </c>
      <c r="AP14" s="837"/>
      <c r="AQ14" s="838"/>
      <c r="AR14" s="838"/>
      <c r="AS14" s="838"/>
      <c r="AT14" s="838"/>
      <c r="AU14" s="838"/>
      <c r="AV14" s="838"/>
      <c r="AW14" s="838"/>
      <c r="AX14" s="838"/>
      <c r="AY14" s="838"/>
      <c r="AZ14" s="838"/>
      <c r="BA14" s="838"/>
      <c r="BB14" s="838"/>
      <c r="BC14" s="805"/>
      <c r="BD14" s="260"/>
      <c r="BE14" s="366" t="s">
        <v>5</v>
      </c>
      <c r="BF14" s="273">
        <f>((M14+O14+AJ14+AK14)*'Daten 2015'!R11)+((Q14+R14+AL14+AM14)*'Daten 2015'!S11)+((S14+T14+AN14+AO14)*'Daten 2015'!U11)</f>
        <v>0</v>
      </c>
      <c r="BG14" s="274">
        <f>IF(IF(ISERROR(((BF14)-'Daten 2015'!AU11)/(BF14)),0,((BF14)-'Daten 2015'!AU11)/(BF14))&lt;0,0,IF(ISERROR(((BF14)-'Daten 2015'!AU11)/(BF14)),0,((BF14)-'Daten 2015'!AU11)/(BF14)))</f>
        <v>0</v>
      </c>
      <c r="BH14" s="275">
        <f>BT14/'Daten 2015'!AS11*100</f>
        <v>0</v>
      </c>
      <c r="BI14" s="909"/>
      <c r="BJ14" s="264" t="str">
        <f>IF((M14+O14+AJ14+AK14)&gt;0,((M14+O14+AJ14+AK14)*BG14*IF('Daten 2015'!AY11=TRUE,'Daten 2015'!AF11,0)*'Daten 2015'!AS11/100/(M14+O14+AJ14+AK14))+((M14+O14+AJ14+AK14)*IF('Daten 2015'!AY11=TRUE,'Daten 2015'!R11,'Daten 2015'!D11)*'Daten 2015'!AS11/100/(M14+O14+AJ14+AK14)),"---")</f>
        <v>---</v>
      </c>
      <c r="BK14" s="264" t="str">
        <f>IF((Q14+R14+AL14+AM14)&gt;0,((Q14+R14+AL14+AM14)*BG14*IF('Daten 2015'!AY11=TRUE,'Daten 2015'!AG11,0)*'Daten 2015'!AS11/100/(Q14+R14+AL14+AM14))+((Q14+R14+AL14+AM14)*IF('Daten 2015'!AY11=TRUE,'Daten 2015'!S11,'Daten 2015'!E11)*'Daten 2015'!AS11/100/(Q14+R14+AL14+AM14)),"---")</f>
        <v>---</v>
      </c>
      <c r="BL14" s="264" t="str">
        <f>IF((S14+T14+AN14+AO14)&gt;0,((S14+T14+AN14+AO14)*BG14*IF('Daten 2015'!AY11=TRUE,'Daten 2015'!AI11,0)*'Daten 2015'!AS11/100/(S14+T14+AN14+AO14))+((S14+T14+AN14+AO14)*IF('Daten 2015'!AY11=TRUE,'Daten 2015'!U11,'Daten 2015'!G11)*'Daten 2015'!AS11/100/(S14+T14+AN14+AO14)),"---")</f>
        <v>---</v>
      </c>
      <c r="BM14" s="683"/>
      <c r="BN14" s="684"/>
      <c r="BO14" s="684"/>
      <c r="BP14" s="684"/>
      <c r="BQ14" s="684"/>
      <c r="BR14" s="684"/>
      <c r="BS14" s="693"/>
      <c r="BT14" s="265">
        <f>IF(ISERROR(((M14+O14+AJ14+AK14)*BJ14)-((M14+O14+AJ14+AK14)*'Daten 2015'!D11*'Daten 2015'!AS11/100)),0,((M14+O14+AJ14+AK14)*BJ14)-((M14+O14+AJ14+AK14)*'Daten 2015'!D11*'Daten 2015'!AS11/100))+IF(ISERROR(((Q14+R14+AL14+AM14)*BK14)-((Q14+R14+AL14+AM14)*'Daten 2015'!E11*'Daten 2015'!AS11/100)),0,((Q14+R14+AL14+AM14)*BK14)-((Q14+R14+AL14+AM14)*'Daten 2015'!E11*'Daten 2015'!AS11/100))+IF(ISERROR(((S14+T14+AN14+AO14)*BL14)-((S14+T14+AN14+AO14)*'Daten 2015'!G11*'Daten 2015'!AS11/100)),0,((S14+T14+AN14+AO14)*BL14)-((S14+T14+AN14+AO14)*'Daten 2015'!G11*'Daten 2015'!AS11/100))</f>
        <v>0</v>
      </c>
      <c r="BU14" s="727"/>
      <c r="BV14" s="730"/>
      <c r="BW14" s="366" t="s">
        <v>5</v>
      </c>
      <c r="BX14" s="267"/>
      <c r="BY14" s="270"/>
      <c r="BZ14" s="267"/>
      <c r="CA14" s="267"/>
      <c r="CB14" s="267"/>
    </row>
    <row r="15" spans="1:80" ht="16.5" customHeight="1" thickBot="1" x14ac:dyDescent="0.3">
      <c r="B15" s="896"/>
      <c r="C15" s="899"/>
      <c r="D15" s="461"/>
      <c r="E15" s="462" t="s">
        <v>6</v>
      </c>
      <c r="F15" s="448"/>
      <c r="G15" s="804"/>
      <c r="H15" s="805"/>
      <c r="I15" s="448"/>
      <c r="J15" s="804"/>
      <c r="K15" s="805"/>
      <c r="L15" s="448"/>
      <c r="M15" s="829">
        <f>VT!M15</f>
        <v>0</v>
      </c>
      <c r="N15" s="828"/>
      <c r="O15" s="827">
        <f>VT!O15</f>
        <v>0</v>
      </c>
      <c r="P15" s="828"/>
      <c r="Q15" s="463">
        <f>VT!Q15</f>
        <v>0</v>
      </c>
      <c r="R15" s="464">
        <f>VT!R15</f>
        <v>0</v>
      </c>
      <c r="S15" s="463">
        <f>VT!S15</f>
        <v>0</v>
      </c>
      <c r="T15" s="465">
        <f>VT!T15</f>
        <v>0</v>
      </c>
      <c r="U15" s="837"/>
      <c r="V15" s="838"/>
      <c r="W15" s="838"/>
      <c r="X15" s="838"/>
      <c r="Y15" s="838"/>
      <c r="Z15" s="838"/>
      <c r="AA15" s="838"/>
      <c r="AB15" s="838"/>
      <c r="AC15" s="838"/>
      <c r="AD15" s="838"/>
      <c r="AE15" s="838"/>
      <c r="AF15" s="838"/>
      <c r="AG15" s="838"/>
      <c r="AH15" s="805"/>
      <c r="AI15" s="452"/>
      <c r="AJ15" s="466">
        <f>VT!AJ15</f>
        <v>0</v>
      </c>
      <c r="AK15" s="464">
        <f>VT!AK15</f>
        <v>0</v>
      </c>
      <c r="AL15" s="463">
        <f>VT!AL15</f>
        <v>0</v>
      </c>
      <c r="AM15" s="464">
        <f>VT!AM15</f>
        <v>0</v>
      </c>
      <c r="AN15" s="463">
        <f>VT!AN15</f>
        <v>0</v>
      </c>
      <c r="AO15" s="465">
        <f>VT!AO15</f>
        <v>0</v>
      </c>
      <c r="AP15" s="837"/>
      <c r="AQ15" s="838"/>
      <c r="AR15" s="838"/>
      <c r="AS15" s="838"/>
      <c r="AT15" s="838"/>
      <c r="AU15" s="838"/>
      <c r="AV15" s="838"/>
      <c r="AW15" s="838"/>
      <c r="AX15" s="838"/>
      <c r="AY15" s="838"/>
      <c r="AZ15" s="838"/>
      <c r="BA15" s="838"/>
      <c r="BB15" s="838"/>
      <c r="BC15" s="805"/>
      <c r="BD15" s="260"/>
      <c r="BE15" s="369" t="s">
        <v>6</v>
      </c>
      <c r="BF15" s="278">
        <f>((M15+O15+AJ15+AK15)*'Daten 2015'!R12)+((Q15+R15+AL15+AM15)*'Daten 2015'!S12)+((S15+T15+AN15+AO15)*'Daten 2015'!U12)</f>
        <v>0</v>
      </c>
      <c r="BG15" s="279">
        <f>IF(IF(ISERROR(((BF15)-'Daten 2015'!AU12)/(BF15)),0,((BF15)-'Daten 2015'!AU12)/(BF15))&lt;0,0,IF(ISERROR(((BF15)-'Daten 2015'!AU12)/(BF15)),0,((BF15)-'Daten 2015'!AU12)/(BF15)))</f>
        <v>0</v>
      </c>
      <c r="BH15" s="393">
        <f>BT15/'Daten 2015'!AS12*100</f>
        <v>0</v>
      </c>
      <c r="BI15" s="909"/>
      <c r="BJ15" s="281" t="str">
        <f>IF((M15+O15+AJ15+AK15)&gt;0,((M15+O15+AJ15+AK15)*BG15*IF('Daten 2015'!AY12=TRUE,'Daten 2015'!AF12,0)*'Daten 2015'!AS12/100/(M15+O15+AJ15+AK15))+((M15+O15+AJ15+AK15)*IF('Daten 2015'!AY12=TRUE,'Daten 2015'!R12,'Daten 2015'!D12)*'Daten 2015'!AS12/100/(M15+O15+AJ15+AK15)),"---")</f>
        <v>---</v>
      </c>
      <c r="BK15" s="281" t="str">
        <f>IF((Q15+R15+AL15+AM15)&gt;0,((Q15+R15+AL15+AM15)*BG15*IF('Daten 2015'!AY12=TRUE,'Daten 2015'!AG12,0)*'Daten 2015'!AS12/100/(Q15+R15+AL15+AM15))+((Q15+R15+AL15+AM15)*IF('Daten 2015'!AY12=TRUE,'Daten 2015'!S12,'Daten 2015'!E12)*'Daten 2015'!AS12/100/(Q15+R15+AL15+AM15)),"---")</f>
        <v>---</v>
      </c>
      <c r="BL15" s="281" t="str">
        <f>IF((S15+T15+AN15+AO15)&gt;0,((S15+T15+AN15+AO15)*BG15*IF('Daten 2015'!AY12=TRUE,'Daten 2015'!AI12,0)*'Daten 2015'!AS12/100/(S15+T15+AN15+AO15))+((S15+T15+AN15+AO15)*IF('Daten 2015'!AY12=TRUE,'Daten 2015'!U12,'Daten 2015'!G12)*'Daten 2015'!AS12/100/(S15+T15+AN15+AO15)),"---")</f>
        <v>---</v>
      </c>
      <c r="BM15" s="683"/>
      <c r="BN15" s="684"/>
      <c r="BO15" s="684"/>
      <c r="BP15" s="684"/>
      <c r="BQ15" s="684"/>
      <c r="BR15" s="684"/>
      <c r="BS15" s="693"/>
      <c r="BT15" s="282">
        <f>IF(ISERROR(((M15+O15+AJ15+AK15)*BJ15)-((M15+O15+AJ15+AK15)*'Daten 2015'!D12*'Daten 2015'!AS12/100)),0,((M15+O15+AJ15+AK15)*BJ15)-((M15+O15+AJ15+AK15)*'Daten 2015'!D12*'Daten 2015'!AS12/100))+IF(ISERROR(((Q15+R15+AL15+AM15)*BK15)-((Q15+R15+AL15+AM15)*'Daten 2015'!E12*'Daten 2015'!AS12/100)),0,((Q15+R15+AL15+AM15)*BK15)-((Q15+R15+AL15+AM15)*'Daten 2015'!E12*'Daten 2015'!AS12/100))+IF(ISERROR(((S15+T15+AN15+AO15)*BL15)-((S15+T15+AN15+AO15)*'Daten 2015'!G12*'Daten 2015'!AS12/100)),0,((S15+T15+AN15+AO15)*BL15)-((S15+T15+AN15+AO15)*'Daten 2015'!G12*'Daten 2015'!AS12/100))</f>
        <v>0</v>
      </c>
      <c r="BU15" s="728"/>
      <c r="BV15" s="730"/>
      <c r="BW15" s="369" t="s">
        <v>6</v>
      </c>
      <c r="BX15" s="267"/>
      <c r="BY15" s="270"/>
      <c r="BZ15" s="267"/>
      <c r="CA15" s="267"/>
      <c r="CB15" s="267"/>
    </row>
    <row r="16" spans="1:80" ht="15.75" customHeight="1" x14ac:dyDescent="0.25">
      <c r="B16" s="896"/>
      <c r="C16" s="899"/>
      <c r="D16" s="446"/>
      <c r="E16" s="447" t="s">
        <v>7</v>
      </c>
      <c r="F16" s="448"/>
      <c r="G16" s="804"/>
      <c r="H16" s="805"/>
      <c r="I16" s="448"/>
      <c r="J16" s="804"/>
      <c r="K16" s="805"/>
      <c r="L16" s="448"/>
      <c r="M16" s="808">
        <f>VT!M16</f>
        <v>0</v>
      </c>
      <c r="N16" s="809"/>
      <c r="O16" s="832">
        <f>VT!O16</f>
        <v>0</v>
      </c>
      <c r="P16" s="809"/>
      <c r="Q16" s="449">
        <f>VT!Q16</f>
        <v>0</v>
      </c>
      <c r="R16" s="450">
        <f>VT!R16</f>
        <v>0</v>
      </c>
      <c r="S16" s="449">
        <f>VT!S16</f>
        <v>0</v>
      </c>
      <c r="T16" s="451">
        <f>VT!T16</f>
        <v>0</v>
      </c>
      <c r="U16" s="837"/>
      <c r="V16" s="838"/>
      <c r="W16" s="838"/>
      <c r="X16" s="838"/>
      <c r="Y16" s="838"/>
      <c r="Z16" s="838"/>
      <c r="AA16" s="838"/>
      <c r="AB16" s="838"/>
      <c r="AC16" s="838"/>
      <c r="AD16" s="838"/>
      <c r="AE16" s="838"/>
      <c r="AF16" s="838"/>
      <c r="AG16" s="838"/>
      <c r="AH16" s="805"/>
      <c r="AI16" s="452"/>
      <c r="AJ16" s="453">
        <f>VT!AJ16</f>
        <v>0</v>
      </c>
      <c r="AK16" s="450">
        <f>VT!AK16</f>
        <v>0</v>
      </c>
      <c r="AL16" s="449">
        <f>VT!AL16</f>
        <v>0</v>
      </c>
      <c r="AM16" s="450">
        <f>VT!AM16</f>
        <v>0</v>
      </c>
      <c r="AN16" s="449">
        <f>VT!AN16</f>
        <v>0</v>
      </c>
      <c r="AO16" s="451">
        <f>VT!AO16</f>
        <v>0</v>
      </c>
      <c r="AP16" s="837"/>
      <c r="AQ16" s="838"/>
      <c r="AR16" s="838"/>
      <c r="AS16" s="838"/>
      <c r="AT16" s="838"/>
      <c r="AU16" s="838"/>
      <c r="AV16" s="838"/>
      <c r="AW16" s="838"/>
      <c r="AX16" s="838"/>
      <c r="AY16" s="838"/>
      <c r="AZ16" s="838"/>
      <c r="BA16" s="838"/>
      <c r="BB16" s="838"/>
      <c r="BC16" s="805"/>
      <c r="BD16" s="260"/>
      <c r="BE16" s="363" t="s">
        <v>7</v>
      </c>
      <c r="BF16" s="285">
        <f>((M16+O16+AJ16+AK16)*'Daten 2015'!R13)+((Q16+R16+AL16+AM16)*'Daten 2015'!S13)+((S16+T16+AN16+AO16)*'Daten 2015'!U13)</f>
        <v>0</v>
      </c>
      <c r="BG16" s="286">
        <f>IF(IF(ISERROR(((BF16)-'Daten 2015'!AU13)/(BF16)),0,((BF16)-'Daten 2015'!AU13)/(BF16))&lt;0,0,IF(ISERROR(((BF16)-'Daten 2015'!AU13)/(BF16)),0,((BF16)-'Daten 2015'!AU13)/(BF16)))</f>
        <v>0</v>
      </c>
      <c r="BH16" s="287">
        <f>BT16/'Daten 2015'!AS13*100</f>
        <v>0</v>
      </c>
      <c r="BI16" s="909"/>
      <c r="BJ16" s="288" t="str">
        <f>IF((M16+O16+AJ16+AK16)&gt;0,((M16+O16+AJ16+AK16)*BG16*IF('Daten 2015'!AY13=TRUE,'Daten 2015'!AF13,0)*'Daten 2015'!AS13/100/(M16+O16+AJ16+AK16))+((M16+O16+AJ16+AK16)*IF('Daten 2015'!AY13=TRUE,'Daten 2015'!R13,'Daten 2015'!D13)*'Daten 2015'!AS13/100/(M16+O16+AJ16+AK16)),"---")</f>
        <v>---</v>
      </c>
      <c r="BK16" s="288" t="str">
        <f>IF((Q16+R16+AL16+AM16)&gt;0,((Q16+R16+AL16+AM16)*BG16*IF('Daten 2015'!AY13=TRUE,'Daten 2015'!AG13,0)*'Daten 2015'!AS13/100/(Q16+R16+AL16+AM16))+((Q16+R16+AL16+AM16)*IF('Daten 2015'!AY13=TRUE,'Daten 2015'!S13,'Daten 2015'!E13)*'Daten 2015'!AS13/100/(Q16+R16+AL16+AM16)),"---")</f>
        <v>---</v>
      </c>
      <c r="BL16" s="288" t="str">
        <f>IF((S16+T16+AN16+AO16)&gt;0,((S16+T16+AN16+AO16)*BG16*IF('Daten 2015'!AY13=TRUE,'Daten 2015'!AI13,0)*'Daten 2015'!AS13/100/(S16+T16+AN16+AO16))+((S16+T16+AN16+AO16)*IF('Daten 2015'!AY13=TRUE,'Daten 2015'!U13,'Daten 2015'!G13)*'Daten 2015'!AS13/100/(S16+T16+AN16+AO16)),"---")</f>
        <v>---</v>
      </c>
      <c r="BM16" s="683"/>
      <c r="BN16" s="684"/>
      <c r="BO16" s="684"/>
      <c r="BP16" s="684"/>
      <c r="BQ16" s="684"/>
      <c r="BR16" s="684"/>
      <c r="BS16" s="693"/>
      <c r="BT16" s="289">
        <f>IF(ISERROR(((M16+O16+AJ16+AK16)*BJ16)-((M16+O16+AJ16+AK16)*'Daten 2015'!D13*'Daten 2015'!AS13/100)),0,((M16+O16+AJ16+AK16)*BJ16)-((M16+O16+AJ16+AK16)*'Daten 2015'!D13*'Daten 2015'!AS13/100))+IF(ISERROR(((Q16+R16+AL16+AM16)*BK16)-((Q16+R16+AL16+AM16)*'Daten 2015'!E13*'Daten 2015'!AS13/100)),0,((Q16+R16+AL16+AM16)*BK16)-((Q16+R16+AL16+AM16)*'Daten 2015'!E13*'Daten 2015'!AS13/100))+IF(ISERROR(((S16+T16+AN16+AO16)*BL16)-((S16+T16+AN16+AO16)*'Daten 2015'!G13*'Daten 2015'!AS13/100)),0,((S16+T16+AN16+AO16)*BL16)-((S16+T16+AN16+AO16)*'Daten 2015'!G13*'Daten 2015'!AS13/100))</f>
        <v>0</v>
      </c>
      <c r="BU16" s="726">
        <f>(BT16+BT17+BT18+BT19)</f>
        <v>0</v>
      </c>
      <c r="BV16" s="730"/>
      <c r="BW16" s="363" t="s">
        <v>7</v>
      </c>
      <c r="BX16" s="267"/>
      <c r="BY16" s="270"/>
      <c r="BZ16" s="267"/>
      <c r="CA16" s="267"/>
      <c r="CB16" s="267"/>
    </row>
    <row r="17" spans="2:80" ht="15.75" customHeight="1" x14ac:dyDescent="0.25">
      <c r="B17" s="896"/>
      <c r="C17" s="899"/>
      <c r="D17" s="454"/>
      <c r="E17" s="455" t="s">
        <v>8</v>
      </c>
      <c r="F17" s="448"/>
      <c r="G17" s="804"/>
      <c r="H17" s="805"/>
      <c r="I17" s="448"/>
      <c r="J17" s="804"/>
      <c r="K17" s="805"/>
      <c r="L17" s="448"/>
      <c r="M17" s="842">
        <f>VT!M17</f>
        <v>0</v>
      </c>
      <c r="N17" s="831"/>
      <c r="O17" s="830">
        <f>VT!O17</f>
        <v>0</v>
      </c>
      <c r="P17" s="831"/>
      <c r="Q17" s="456">
        <f>VT!Q17</f>
        <v>0</v>
      </c>
      <c r="R17" s="457">
        <f>VT!R17</f>
        <v>0</v>
      </c>
      <c r="S17" s="456">
        <f>VT!S17</f>
        <v>0</v>
      </c>
      <c r="T17" s="458">
        <f>VT!T17</f>
        <v>0</v>
      </c>
      <c r="U17" s="837"/>
      <c r="V17" s="838"/>
      <c r="W17" s="838"/>
      <c r="X17" s="838"/>
      <c r="Y17" s="838"/>
      <c r="Z17" s="838"/>
      <c r="AA17" s="838"/>
      <c r="AB17" s="838"/>
      <c r="AC17" s="838"/>
      <c r="AD17" s="838"/>
      <c r="AE17" s="838"/>
      <c r="AF17" s="838"/>
      <c r="AG17" s="838"/>
      <c r="AH17" s="805"/>
      <c r="AI17" s="459"/>
      <c r="AJ17" s="460">
        <f>VT!AJ17</f>
        <v>0</v>
      </c>
      <c r="AK17" s="457">
        <f>VT!AK17</f>
        <v>0</v>
      </c>
      <c r="AL17" s="456">
        <f>VT!AL17</f>
        <v>0</v>
      </c>
      <c r="AM17" s="457">
        <f>VT!AM17</f>
        <v>0</v>
      </c>
      <c r="AN17" s="456">
        <f>VT!AN17</f>
        <v>0</v>
      </c>
      <c r="AO17" s="458">
        <f>VT!AO17</f>
        <v>0</v>
      </c>
      <c r="AP17" s="837"/>
      <c r="AQ17" s="838"/>
      <c r="AR17" s="838"/>
      <c r="AS17" s="838"/>
      <c r="AT17" s="838"/>
      <c r="AU17" s="838"/>
      <c r="AV17" s="838"/>
      <c r="AW17" s="838"/>
      <c r="AX17" s="838"/>
      <c r="AY17" s="838"/>
      <c r="AZ17" s="838"/>
      <c r="BA17" s="838"/>
      <c r="BB17" s="838"/>
      <c r="BC17" s="805"/>
      <c r="BD17" s="260"/>
      <c r="BE17" s="366" t="s">
        <v>8</v>
      </c>
      <c r="BF17" s="273">
        <f>((M17+O17+AJ17+AK17)*'Daten 2015'!R14)+((Q17+R17+AL17+AM17)*'Daten 2015'!S14)+((S17+T17+AN17+AO17)*'Daten 2015'!U14)</f>
        <v>0</v>
      </c>
      <c r="BG17" s="274">
        <f>IF(IF(ISERROR(((BF17)-'Daten 2015'!AU14)/(BF17)),0,((BF17)-'Daten 2015'!AU14)/(BF17))&lt;0,0,IF(ISERROR(((BF17)-'Daten 2015'!AU14)/(BF17)),0,((BF17)-'Daten 2015'!AU14)/(BF17)))</f>
        <v>0</v>
      </c>
      <c r="BH17" s="275">
        <f>BT17/'Daten 2015'!AS14*100</f>
        <v>0</v>
      </c>
      <c r="BI17" s="909"/>
      <c r="BJ17" s="264" t="str">
        <f>IF((M17+O17+AJ17+AK17)&gt;0,((M17+O17+AJ17+AK17)*BG17*IF('Daten 2015'!AY14=TRUE,'Daten 2015'!AF14,0)*'Daten 2015'!AS14/100/(M17+O17+AJ17+AK17))+((M17+O17+AJ17+AK17)*IF('Daten 2015'!AY14=TRUE,'Daten 2015'!R14,'Daten 2015'!D14)*'Daten 2015'!AS14/100/(M17+O17+AJ17+AK17)),"---")</f>
        <v>---</v>
      </c>
      <c r="BK17" s="264" t="str">
        <f>IF((Q17+R17+AL17+AM17)&gt;0,((Q17+R17+AL17+AM17)*BG17*IF('Daten 2015'!AY14=TRUE,'Daten 2015'!AG14,0)*'Daten 2015'!AS14/100/(Q17+R17+AL17+AM17))+((Q17+R17+AL17+AM17)*IF('Daten 2015'!AY14=TRUE,'Daten 2015'!S14,'Daten 2015'!E14)*'Daten 2015'!AS14/100/(Q17+R17+AL17+AM17)),"---")</f>
        <v>---</v>
      </c>
      <c r="BL17" s="264" t="str">
        <f>IF((S17+T17+AN17+AO17)&gt;0,((S17+T17+AN17+AO17)*BG17*IF('Daten 2015'!AY14=TRUE,'Daten 2015'!AI14,0)*'Daten 2015'!AS14/100/(S17+T17+AN17+AO17))+((S17+T17+AN17+AO17)*IF('Daten 2015'!AY14=TRUE,'Daten 2015'!U14,'Daten 2015'!G14)*'Daten 2015'!AS14/100/(S17+T17+AN17+AO17)),"---")</f>
        <v>---</v>
      </c>
      <c r="BM17" s="683"/>
      <c r="BN17" s="684"/>
      <c r="BO17" s="684"/>
      <c r="BP17" s="684"/>
      <c r="BQ17" s="684"/>
      <c r="BR17" s="684"/>
      <c r="BS17" s="693"/>
      <c r="BT17" s="265">
        <f>IF(ISERROR(((M17+O17+AJ17+AK17)*BJ17)-((M17+O17+AJ17+AK17)*'Daten 2015'!D14*'Daten 2015'!AS14/100)),0,((M17+O17+AJ17+AK17)*BJ17)-((M17+O17+AJ17+AK17)*'Daten 2015'!D14*'Daten 2015'!AS14/100))+IF(ISERROR(((Q17+R17+AL17+AM17)*BK17)-((Q17+R17+AL17+AM17)*'Daten 2015'!E14*'Daten 2015'!AS14/100)),0,((Q17+R17+AL17+AM17)*BK17)-((Q17+R17+AL17+AM17)*'Daten 2015'!E14*'Daten 2015'!AS14/100))+IF(ISERROR(((S17+T17+AN17+AO17)*BL17)-((S17+T17+AN17+AO17)*'Daten 2015'!G14*'Daten 2015'!AS14/100)),0,((S17+T17+AN17+AO17)*BL17)-((S17+T17+AN17+AO17)*'Daten 2015'!G14*'Daten 2015'!AS14/100))</f>
        <v>0</v>
      </c>
      <c r="BU17" s="727"/>
      <c r="BV17" s="730"/>
      <c r="BW17" s="366" t="s">
        <v>8</v>
      </c>
      <c r="BX17" s="267"/>
      <c r="BY17" s="270"/>
      <c r="BZ17" s="267"/>
      <c r="CA17" s="267"/>
      <c r="CB17" s="267"/>
    </row>
    <row r="18" spans="2:80" ht="15.75" customHeight="1" x14ac:dyDescent="0.25">
      <c r="B18" s="896"/>
      <c r="C18" s="899"/>
      <c r="D18" s="454"/>
      <c r="E18" s="455" t="s">
        <v>9</v>
      </c>
      <c r="F18" s="448"/>
      <c r="G18" s="804"/>
      <c r="H18" s="805"/>
      <c r="I18" s="448"/>
      <c r="J18" s="804"/>
      <c r="K18" s="805"/>
      <c r="L18" s="448"/>
      <c r="M18" s="842">
        <f>VT!M18</f>
        <v>0</v>
      </c>
      <c r="N18" s="831"/>
      <c r="O18" s="830">
        <f>VT!O18</f>
        <v>0</v>
      </c>
      <c r="P18" s="831"/>
      <c r="Q18" s="456">
        <f>VT!Q18</f>
        <v>0</v>
      </c>
      <c r="R18" s="457">
        <f>VT!R18</f>
        <v>0</v>
      </c>
      <c r="S18" s="456">
        <f>VT!S18</f>
        <v>0</v>
      </c>
      <c r="T18" s="458">
        <f>VT!T18</f>
        <v>0</v>
      </c>
      <c r="U18" s="837"/>
      <c r="V18" s="838"/>
      <c r="W18" s="838"/>
      <c r="X18" s="838"/>
      <c r="Y18" s="838"/>
      <c r="Z18" s="838"/>
      <c r="AA18" s="838"/>
      <c r="AB18" s="838"/>
      <c r="AC18" s="838"/>
      <c r="AD18" s="838"/>
      <c r="AE18" s="838"/>
      <c r="AF18" s="838"/>
      <c r="AG18" s="838"/>
      <c r="AH18" s="805"/>
      <c r="AI18" s="459"/>
      <c r="AJ18" s="460">
        <f>VT!AJ18</f>
        <v>0</v>
      </c>
      <c r="AK18" s="457">
        <f>VT!AK18</f>
        <v>0</v>
      </c>
      <c r="AL18" s="456">
        <f>VT!AL18</f>
        <v>0</v>
      </c>
      <c r="AM18" s="457">
        <f>VT!AM18</f>
        <v>0</v>
      </c>
      <c r="AN18" s="456">
        <f>VT!AN18</f>
        <v>0</v>
      </c>
      <c r="AO18" s="458">
        <f>VT!AO18</f>
        <v>0</v>
      </c>
      <c r="AP18" s="837"/>
      <c r="AQ18" s="838"/>
      <c r="AR18" s="838"/>
      <c r="AS18" s="838"/>
      <c r="AT18" s="838"/>
      <c r="AU18" s="838"/>
      <c r="AV18" s="838"/>
      <c r="AW18" s="838"/>
      <c r="AX18" s="838"/>
      <c r="AY18" s="838"/>
      <c r="AZ18" s="838"/>
      <c r="BA18" s="838"/>
      <c r="BB18" s="838"/>
      <c r="BC18" s="805"/>
      <c r="BD18" s="260"/>
      <c r="BE18" s="366" t="s">
        <v>9</v>
      </c>
      <c r="BF18" s="273">
        <f>((M18+O18+AJ18+AK18)*'Daten 2015'!R15)+((Q18+R18+AL18+AM18)*'Daten 2015'!S15)+((S18+T18+AN18+AO18)*'Daten 2015'!U15)</f>
        <v>0</v>
      </c>
      <c r="BG18" s="274">
        <f>IF(IF(ISERROR(((BF18)-'Daten 2015'!AU15)/(BF18)),0,((BF18)-'Daten 2015'!AU15)/(BF18))&lt;0,0,IF(ISERROR(((BF18)-'Daten 2015'!AU15)/(BF18)),0,((BF18)-'Daten 2015'!AU15)/(BF18)))</f>
        <v>0</v>
      </c>
      <c r="BH18" s="275">
        <f>BT18/'Daten 2015'!AS15*100</f>
        <v>0</v>
      </c>
      <c r="BI18" s="909"/>
      <c r="BJ18" s="264" t="str">
        <f>IF((M18+O18+AJ18+AK18)&gt;0,((M18+O18+AJ18+AK18)*BG18*IF('Daten 2015'!AY15=TRUE,'Daten 2015'!AF15,0)*'Daten 2015'!AS15/100/(M18+O18+AJ18+AK18))+((M18+O18+AJ18+AK18)*IF('Daten 2015'!AY15=TRUE,'Daten 2015'!R15,'Daten 2015'!D15)*'Daten 2015'!AS15/100/(M18+O18+AJ18+AK18)),"---")</f>
        <v>---</v>
      </c>
      <c r="BK18" s="264" t="str">
        <f>IF((Q18+R18+AL18+AM18)&gt;0,((Q18+R18+AL18+AM18)*BG18*IF('Daten 2015'!AY15=TRUE,'Daten 2015'!AG15,0)*'Daten 2015'!AS15/100/(Q18+R18+AL18+AM18))+((Q18+R18+AL18+AM18)*IF('Daten 2015'!AY15=TRUE,'Daten 2015'!S15,'Daten 2015'!E15)*'Daten 2015'!AS15/100/(Q18+R18+AL18+AM18)),"---")</f>
        <v>---</v>
      </c>
      <c r="BL18" s="264" t="str">
        <f>IF((S18+T18+AN18+AO18)&gt;0,((S18+T18+AN18+AO18)*BG18*IF('Daten 2015'!AY15=TRUE,'Daten 2015'!AI15,0)*'Daten 2015'!AS15/100/(S18+T18+AN18+AO18))+((S18+T18+AN18+AO18)*IF('Daten 2015'!AY15=TRUE,'Daten 2015'!U15,'Daten 2015'!G15)*'Daten 2015'!AS15/100/(S18+T18+AN18+AO18)),"---")</f>
        <v>---</v>
      </c>
      <c r="BM18" s="683"/>
      <c r="BN18" s="684"/>
      <c r="BO18" s="684"/>
      <c r="BP18" s="684"/>
      <c r="BQ18" s="684"/>
      <c r="BR18" s="684"/>
      <c r="BS18" s="693"/>
      <c r="BT18" s="265">
        <f>IF(ISERROR(((M18+O18+AJ18+AK18)*BJ18)-((M18+O18+AJ18+AK18)*'Daten 2015'!D15*'Daten 2015'!AS15/100)),0,((M18+O18+AJ18+AK18)*BJ18)-((M18+O18+AJ18+AK18)*'Daten 2015'!D15*'Daten 2015'!AS15/100))+IF(ISERROR(((Q18+R18+AL18+AM18)*BK18)-((Q18+R18+AL18+AM18)*'Daten 2015'!E15*'Daten 2015'!AS15/100)),0,((Q18+R18+AL18+AM18)*BK18)-((Q18+R18+AL18+AM18)*'Daten 2015'!E15*'Daten 2015'!AS15/100))+IF(ISERROR(((S18+T18+AN18+AO18)*BL18)-((S18+T18+AN18+AO18)*'Daten 2015'!G15*'Daten 2015'!AS15/100)),0,((S18+T18+AN18+AO18)*BL18)-((S18+T18+AN18+AO18)*'Daten 2015'!G15*'Daten 2015'!AS15/100))</f>
        <v>0</v>
      </c>
      <c r="BU18" s="727"/>
      <c r="BV18" s="730"/>
      <c r="BW18" s="366" t="s">
        <v>9</v>
      </c>
      <c r="BX18" s="267"/>
      <c r="BY18" s="270"/>
      <c r="BZ18" s="267"/>
      <c r="CA18" s="267"/>
      <c r="CB18" s="267"/>
    </row>
    <row r="19" spans="2:80" ht="16.5" customHeight="1" thickBot="1" x14ac:dyDescent="0.3">
      <c r="B19" s="896"/>
      <c r="C19" s="899"/>
      <c r="D19" s="461"/>
      <c r="E19" s="462" t="s">
        <v>10</v>
      </c>
      <c r="F19" s="448"/>
      <c r="G19" s="804"/>
      <c r="H19" s="805"/>
      <c r="I19" s="448"/>
      <c r="J19" s="804"/>
      <c r="K19" s="805"/>
      <c r="L19" s="448"/>
      <c r="M19" s="829">
        <f>VT!M19</f>
        <v>0</v>
      </c>
      <c r="N19" s="828"/>
      <c r="O19" s="827">
        <f>VT!O19</f>
        <v>0</v>
      </c>
      <c r="P19" s="828"/>
      <c r="Q19" s="463">
        <f>VT!Q19</f>
        <v>0</v>
      </c>
      <c r="R19" s="464">
        <f>VT!R19</f>
        <v>0</v>
      </c>
      <c r="S19" s="463">
        <f>VT!S19</f>
        <v>0</v>
      </c>
      <c r="T19" s="465">
        <f>VT!T19</f>
        <v>0</v>
      </c>
      <c r="U19" s="837"/>
      <c r="V19" s="838"/>
      <c r="W19" s="838"/>
      <c r="X19" s="838"/>
      <c r="Y19" s="838"/>
      <c r="Z19" s="838"/>
      <c r="AA19" s="838"/>
      <c r="AB19" s="838"/>
      <c r="AC19" s="838"/>
      <c r="AD19" s="838"/>
      <c r="AE19" s="838"/>
      <c r="AF19" s="838"/>
      <c r="AG19" s="838"/>
      <c r="AH19" s="805"/>
      <c r="AI19" s="452"/>
      <c r="AJ19" s="466">
        <f>VT!AJ19</f>
        <v>0</v>
      </c>
      <c r="AK19" s="464">
        <f>VT!AK19</f>
        <v>0</v>
      </c>
      <c r="AL19" s="463">
        <f>VT!AL19</f>
        <v>0</v>
      </c>
      <c r="AM19" s="464">
        <f>VT!AM19</f>
        <v>0</v>
      </c>
      <c r="AN19" s="463">
        <f>VT!AN19</f>
        <v>0</v>
      </c>
      <c r="AO19" s="465">
        <f>VT!AO19</f>
        <v>0</v>
      </c>
      <c r="AP19" s="837"/>
      <c r="AQ19" s="838"/>
      <c r="AR19" s="838"/>
      <c r="AS19" s="838"/>
      <c r="AT19" s="838"/>
      <c r="AU19" s="838"/>
      <c r="AV19" s="838"/>
      <c r="AW19" s="838"/>
      <c r="AX19" s="838"/>
      <c r="AY19" s="838"/>
      <c r="AZ19" s="838"/>
      <c r="BA19" s="838"/>
      <c r="BB19" s="838"/>
      <c r="BC19" s="805"/>
      <c r="BD19" s="260"/>
      <c r="BE19" s="369" t="s">
        <v>10</v>
      </c>
      <c r="BF19" s="278">
        <f>((M19+O19+AJ19+AK19)*'Daten 2015'!R16)+((Q19+R19+AL19+AM19)*'Daten 2015'!S16)+((S19+T19+AN19+AO19)*'Daten 2015'!U16)</f>
        <v>0</v>
      </c>
      <c r="BG19" s="279">
        <f>IF(IF(ISERROR(((BF19)-'Daten 2015'!AU16)/(BF19)),0,((BF19)-'Daten 2015'!AU16)/(BF19))&lt;0,0,IF(ISERROR(((BF19)-'Daten 2015'!AU16)/(BF19)),0,((BF19)-'Daten 2015'!AU16)/(BF19)))</f>
        <v>0</v>
      </c>
      <c r="BH19" s="280">
        <f>BT19/'Daten 2015'!AS16*100</f>
        <v>0</v>
      </c>
      <c r="BI19" s="909"/>
      <c r="BJ19" s="281" t="str">
        <f>IF((M19+O19+AJ19+AK19)&gt;0,((M19+O19+AJ19+AK19)*BG19*IF('Daten 2015'!AY16=TRUE,'Daten 2015'!AF16,0)*'Daten 2015'!AS16/100/(M19+O19+AJ19+AK19))+((M19+O19+AJ19+AK19)*IF('Daten 2015'!AY16=TRUE,'Daten 2015'!R16,'Daten 2015'!D16)*'Daten 2015'!AS16/100/(M19+O19+AJ19+AK19)),"---")</f>
        <v>---</v>
      </c>
      <c r="BK19" s="281" t="str">
        <f>IF((Q19+R19+AL19+AM19)&gt;0,((Q19+R19+AL19+AM19)*BG19*IF('Daten 2015'!AY16=TRUE,'Daten 2015'!AG16,0)*'Daten 2015'!AS16/100/(Q19+R19+AL19+AM19))+((Q19+R19+AL19+AM19)*IF('Daten 2015'!AY16=TRUE,'Daten 2015'!S16,'Daten 2015'!E16)*'Daten 2015'!AS16/100/(Q19+R19+AL19+AM19)),"---")</f>
        <v>---</v>
      </c>
      <c r="BL19" s="281" t="str">
        <f>IF((S19+T19+AN19+AO19)&gt;0,((S19+T19+AN19+AO19)*BG19*IF('Daten 2015'!AY16=TRUE,'Daten 2015'!AI16,0)*'Daten 2015'!AS16/100/(S19+T19+AN19+AO19))+((S19+T19+AN19+AO19)*IF('Daten 2015'!AY16=TRUE,'Daten 2015'!U16,'Daten 2015'!G16)*'Daten 2015'!AS16/100/(S19+T19+AN19+AO19)),"---")</f>
        <v>---</v>
      </c>
      <c r="BM19" s="683"/>
      <c r="BN19" s="684"/>
      <c r="BO19" s="684"/>
      <c r="BP19" s="684"/>
      <c r="BQ19" s="684"/>
      <c r="BR19" s="684"/>
      <c r="BS19" s="693"/>
      <c r="BT19" s="282">
        <f>IF(ISERROR(((M19+O19+AJ19+AK19)*BJ19)-((M19+O19+AJ19+AK19)*'Daten 2015'!D16*'Daten 2015'!AS16/100)),0,((M19+O19+AJ19+AK19)*BJ19)-((M19+O19+AJ19+AK19)*'Daten 2015'!D16*'Daten 2015'!AS16/100))+IF(ISERROR(((Q19+R19+AL19+AM19)*BK19)-((Q19+R19+AL19+AM19)*'Daten 2015'!E16*'Daten 2015'!AS16/100)),0,((Q19+R19+AL19+AM19)*BK19)-((Q19+R19+AL19+AM19)*'Daten 2015'!E16*'Daten 2015'!AS16/100))+IF(ISERROR(((S19+T19+AN19+AO19)*BL19)-((S19+T19+AN19+AO19)*'Daten 2015'!G16*'Daten 2015'!AS16/100)),0,((S19+T19+AN19+AO19)*BL19)-((S19+T19+AN19+AO19)*'Daten 2015'!G16*'Daten 2015'!AS16/100))</f>
        <v>0</v>
      </c>
      <c r="BU19" s="728"/>
      <c r="BV19" s="730"/>
      <c r="BW19" s="369" t="s">
        <v>10</v>
      </c>
      <c r="BX19" s="267"/>
      <c r="BY19" s="270"/>
      <c r="BZ19" s="267"/>
      <c r="CA19" s="267"/>
      <c r="CB19" s="267"/>
    </row>
    <row r="20" spans="2:80" ht="15.75" customHeight="1" x14ac:dyDescent="0.25">
      <c r="B20" s="896"/>
      <c r="C20" s="899"/>
      <c r="D20" s="446"/>
      <c r="E20" s="447" t="s">
        <v>11</v>
      </c>
      <c r="F20" s="448"/>
      <c r="G20" s="804"/>
      <c r="H20" s="805"/>
      <c r="I20" s="448"/>
      <c r="J20" s="804"/>
      <c r="K20" s="805"/>
      <c r="L20" s="448"/>
      <c r="M20" s="808">
        <f>VT!M20</f>
        <v>0</v>
      </c>
      <c r="N20" s="809"/>
      <c r="O20" s="832">
        <f>VT!O20</f>
        <v>0</v>
      </c>
      <c r="P20" s="809"/>
      <c r="Q20" s="449">
        <f>VT!Q20</f>
        <v>0</v>
      </c>
      <c r="R20" s="450">
        <f>VT!R20</f>
        <v>0</v>
      </c>
      <c r="S20" s="449">
        <f>VT!S20</f>
        <v>0</v>
      </c>
      <c r="T20" s="451">
        <f>VT!T20</f>
        <v>0</v>
      </c>
      <c r="U20" s="837"/>
      <c r="V20" s="838"/>
      <c r="W20" s="838"/>
      <c r="X20" s="838"/>
      <c r="Y20" s="838"/>
      <c r="Z20" s="838"/>
      <c r="AA20" s="838"/>
      <c r="AB20" s="838"/>
      <c r="AC20" s="838"/>
      <c r="AD20" s="838"/>
      <c r="AE20" s="838"/>
      <c r="AF20" s="838"/>
      <c r="AG20" s="838"/>
      <c r="AH20" s="805"/>
      <c r="AI20" s="452"/>
      <c r="AJ20" s="453">
        <f>VT!AJ20</f>
        <v>0</v>
      </c>
      <c r="AK20" s="450">
        <f>VT!AK20</f>
        <v>0</v>
      </c>
      <c r="AL20" s="449">
        <f>VT!AL20</f>
        <v>0</v>
      </c>
      <c r="AM20" s="450">
        <f>VT!AM20</f>
        <v>0</v>
      </c>
      <c r="AN20" s="449">
        <f>VT!AN20</f>
        <v>0</v>
      </c>
      <c r="AO20" s="451">
        <f>VT!AO20</f>
        <v>0</v>
      </c>
      <c r="AP20" s="837"/>
      <c r="AQ20" s="838"/>
      <c r="AR20" s="838"/>
      <c r="AS20" s="838"/>
      <c r="AT20" s="838"/>
      <c r="AU20" s="838"/>
      <c r="AV20" s="838"/>
      <c r="AW20" s="838"/>
      <c r="AX20" s="838"/>
      <c r="AY20" s="838"/>
      <c r="AZ20" s="838"/>
      <c r="BA20" s="838"/>
      <c r="BB20" s="838"/>
      <c r="BC20" s="805"/>
      <c r="BD20" s="260"/>
      <c r="BE20" s="363" t="s">
        <v>11</v>
      </c>
      <c r="BF20" s="285">
        <f>((M20+O20+AJ20+AK20)*'Daten 2015'!R17)+((Q20+R20+AL20+AM20)*'Daten 2015'!S17)+((S20+T20+AN20+AO20)*'Daten 2015'!U17)</f>
        <v>0</v>
      </c>
      <c r="BG20" s="286">
        <f>IF(IF(ISERROR(((BF20)-'Daten 2015'!AU17)/(BF20)),0,((BF20)-'Daten 2015'!AU17)/(BF20))&lt;0,0,IF(ISERROR(((BF20)-'Daten 2015'!AU17)/(BF20)),0,((BF20)-'Daten 2015'!AU17)/(BF20)))</f>
        <v>0</v>
      </c>
      <c r="BH20" s="287">
        <f>BT20/'Daten 2015'!AS17*100</f>
        <v>0</v>
      </c>
      <c r="BI20" s="909"/>
      <c r="BJ20" s="288" t="str">
        <f>IF((M20+O20+AJ20+AK20)&gt;0,((M20+O20+AJ20+AK20)*BG20*IF('Daten 2015'!AY17=TRUE,'Daten 2015'!AF17,'Daten 2015'!#REF!)*'Daten 2015'!AS17/100/(M20+O20+AJ20+AK20))+((M20+O20+AJ20+AK20)*IF('Daten 2015'!AY17=TRUE,'Daten 2015'!R17,'Daten 2015'!D17)*'Daten 2015'!AS17/100/(M20+O20+AJ20+AK20)),"---")</f>
        <v>---</v>
      </c>
      <c r="BK20" s="288" t="str">
        <f>IF((Q20+R20+AL20+AM20)&gt;0,((Q20+R20+AL20+AM20)*BG20*IF('Daten 2015'!AY17=TRUE,'Daten 2015'!AG17,'Daten 2015'!#REF!)*'Daten 2015'!AS17/100/(Q20+R20+AL20+AM20))+((Q20+R20+AL20+AM20)*IF('Daten 2015'!AY17=TRUE,'Daten 2015'!S17,'Daten 2015'!E17)*'Daten 2015'!AS17/100/(Q20+R20+AL20+AM20)),"---")</f>
        <v>---</v>
      </c>
      <c r="BL20" s="288" t="str">
        <f>IF((S20+T20+AN20+AO20)&gt;0,((S20+T20+AN20+AO20)*BG20*IF('Daten 2015'!AY17=TRUE,'Daten 2015'!AI17,'Daten 2015'!#REF!)*'Daten 2015'!AS17/100/(S20+T20+AN20+AO20))+((S20+T20+AN20+AO20)*IF('Daten 2015'!AY17=TRUE,'Daten 2015'!U17,'Daten 2015'!G17)*'Daten 2015'!AS17/100/(S20+T20+AN20+AO20)),"---")</f>
        <v>---</v>
      </c>
      <c r="BM20" s="683"/>
      <c r="BN20" s="684"/>
      <c r="BO20" s="684"/>
      <c r="BP20" s="684"/>
      <c r="BQ20" s="684"/>
      <c r="BR20" s="684"/>
      <c r="BS20" s="693"/>
      <c r="BT20" s="289">
        <f>IF(ISERROR(((M20+O20+AJ20+AK20)*BJ20)-((M20+O20+AJ20+AK20)*'Daten 2015'!D17*'Daten 2015'!AS17/100)),0,((M20+O20+AJ20+AK20)*BJ20)-((M20+O20+AJ20+AK20)*'Daten 2015'!D17*'Daten 2015'!AS17/100))+IF(ISERROR(((Q20+R20+AL20+AM20)*BK20)-((Q20+R20+AL20+AM20)*'Daten 2015'!E17*'Daten 2015'!AS17/100)),0,((Q20+R20+AL20+AM20)*BK20)-((Q20+R20+AL20+AM20)*'Daten 2015'!E17*'Daten 2015'!AS17/100))+IF(ISERROR(((S20+T20+AN20+AO20)*BL20)-((S20+T20+AN20+AO20)*'Daten 2015'!G17*'Daten 2015'!AS17/100)),0,((S20+T20+AN20+AO20)*BL20)-((S20+T20+AN20+AO20)*'Daten 2015'!G17*'Daten 2015'!AS17/100))</f>
        <v>0</v>
      </c>
      <c r="BU20" s="726">
        <f>BT20+BT21+BT22+BT23</f>
        <v>0</v>
      </c>
      <c r="BV20" s="730"/>
      <c r="BW20" s="363" t="s">
        <v>11</v>
      </c>
      <c r="BX20" s="267"/>
      <c r="BY20" s="270"/>
      <c r="BZ20" s="267"/>
      <c r="CA20" s="267"/>
      <c r="CB20" s="267"/>
    </row>
    <row r="21" spans="2:80" ht="15.75" customHeight="1" x14ac:dyDescent="0.25">
      <c r="B21" s="896"/>
      <c r="C21" s="899"/>
      <c r="D21" s="454"/>
      <c r="E21" s="455" t="s">
        <v>12</v>
      </c>
      <c r="F21" s="448"/>
      <c r="G21" s="804"/>
      <c r="H21" s="805"/>
      <c r="I21" s="448"/>
      <c r="J21" s="804"/>
      <c r="K21" s="805"/>
      <c r="L21" s="448"/>
      <c r="M21" s="842">
        <f>VT!M21</f>
        <v>0</v>
      </c>
      <c r="N21" s="831"/>
      <c r="O21" s="830">
        <f>VT!O21</f>
        <v>0</v>
      </c>
      <c r="P21" s="831"/>
      <c r="Q21" s="456">
        <f>VT!Q21</f>
        <v>0</v>
      </c>
      <c r="R21" s="457">
        <f>VT!R21</f>
        <v>0</v>
      </c>
      <c r="S21" s="456">
        <f>VT!S21</f>
        <v>0</v>
      </c>
      <c r="T21" s="458">
        <f>VT!T21</f>
        <v>0</v>
      </c>
      <c r="U21" s="837"/>
      <c r="V21" s="838"/>
      <c r="W21" s="838"/>
      <c r="X21" s="838"/>
      <c r="Y21" s="838"/>
      <c r="Z21" s="838"/>
      <c r="AA21" s="838"/>
      <c r="AB21" s="838"/>
      <c r="AC21" s="838"/>
      <c r="AD21" s="838"/>
      <c r="AE21" s="838"/>
      <c r="AF21" s="838"/>
      <c r="AG21" s="838"/>
      <c r="AH21" s="805"/>
      <c r="AI21" s="459"/>
      <c r="AJ21" s="460">
        <f>VT!AJ21</f>
        <v>0</v>
      </c>
      <c r="AK21" s="457">
        <f>VT!AK21</f>
        <v>0</v>
      </c>
      <c r="AL21" s="456">
        <f>VT!AL21</f>
        <v>0</v>
      </c>
      <c r="AM21" s="457">
        <f>VT!AM21</f>
        <v>0</v>
      </c>
      <c r="AN21" s="456">
        <f>VT!AN21</f>
        <v>0</v>
      </c>
      <c r="AO21" s="458">
        <f>VT!AO21</f>
        <v>0</v>
      </c>
      <c r="AP21" s="837"/>
      <c r="AQ21" s="838"/>
      <c r="AR21" s="838"/>
      <c r="AS21" s="838"/>
      <c r="AT21" s="838"/>
      <c r="AU21" s="838"/>
      <c r="AV21" s="838"/>
      <c r="AW21" s="838"/>
      <c r="AX21" s="838"/>
      <c r="AY21" s="838"/>
      <c r="AZ21" s="838"/>
      <c r="BA21" s="838"/>
      <c r="BB21" s="838"/>
      <c r="BC21" s="805"/>
      <c r="BD21" s="260"/>
      <c r="BE21" s="366" t="s">
        <v>12</v>
      </c>
      <c r="BF21" s="273">
        <f>((M21+O21+AJ21+AK21)*'Daten 2015'!R18)+((Q21+R21+AL21+AM21)*'Daten 2015'!S18)+((S21+T21+AN21+AO21)*'Daten 2015'!U18)</f>
        <v>0</v>
      </c>
      <c r="BG21" s="274">
        <f>IF(IF(ISERROR(((BF21)-'Daten 2015'!AU18)/(BF21)),0,((BF21)-'Daten 2015'!AU18)/(BF21))&lt;0,0,IF(ISERROR(((BF21)-'Daten 2015'!AU18)/(BF21)),0,((BF21)-'Daten 2015'!AU18)/(BF21)))</f>
        <v>0</v>
      </c>
      <c r="BH21" s="275">
        <f>BT21/'Daten 2015'!AS18*100</f>
        <v>0</v>
      </c>
      <c r="BI21" s="909"/>
      <c r="BJ21" s="264" t="str">
        <f>IF((M21+O21+AJ21+AK21)&gt;0,((M21+O21+AJ21+AK21)*BG21*IF('Daten 2015'!AY18=TRUE,'Daten 2015'!AF18,'Daten 2015'!#REF!)*'Daten 2015'!AS18/100/(M21+O21+AJ21+AK21))+((M21+O21+AJ21+AK21)*IF('Daten 2015'!AY18=TRUE,'Daten 2015'!R18,'Daten 2015'!D18)*'Daten 2015'!AS18/100/(M21+O21+AJ21+AK21)),"---")</f>
        <v>---</v>
      </c>
      <c r="BK21" s="264" t="str">
        <f>IF((Q21+R21+AL21+AM21)&gt;0,((Q21+R21+AL21+AM21)*BG21*IF('Daten 2015'!AY18=TRUE,'Daten 2015'!AG18,'Daten 2015'!#REF!)*'Daten 2015'!AS18/100/(Q21+R21+AL21+AM21))+((Q21+R21+AL21+AM21)*IF('Daten 2015'!AY18=TRUE,'Daten 2015'!S18,'Daten 2015'!E18)*'Daten 2015'!AS18/100/(Q21+R21+AL21+AM21)),"---")</f>
        <v>---</v>
      </c>
      <c r="BL21" s="264" t="str">
        <f>IF((S21+T21+AN21+AO21)&gt;0,((S21+T21+AN21+AO21)*BG21*IF('Daten 2015'!AY18=TRUE,'Daten 2015'!AI18,'Daten 2015'!#REF!)*'Daten 2015'!AS18/100/(S21+T21+AN21+AO21))+((S21+T21+AN21+AO21)*IF('Daten 2015'!AY18=TRUE,'Daten 2015'!U18,'Daten 2015'!G18)*'Daten 2015'!AS18/100/(S21+T21+AN21+AO21)),"---")</f>
        <v>---</v>
      </c>
      <c r="BM21" s="683"/>
      <c r="BN21" s="684"/>
      <c r="BO21" s="684"/>
      <c r="BP21" s="684"/>
      <c r="BQ21" s="684"/>
      <c r="BR21" s="684"/>
      <c r="BS21" s="693"/>
      <c r="BT21" s="265">
        <f>IF(ISERROR(((M21+O21+AJ21+AK21)*BJ21)-((M21+O21+AJ21+AK21)*'Daten 2015'!D18*'Daten 2015'!AS18/100)),0,((M21+O21+AJ21+AK21)*BJ21)-((M21+O21+AJ21+AK21)*'Daten 2015'!D18*'Daten 2015'!AS18/100))+IF(ISERROR(((Q21+R21+AL21+AM21)*BK21)-((Q21+R21+AL21+AM21)*'Daten 2015'!E18*'Daten 2015'!AS18/100)),0,((Q21+R21+AL21+AM21)*BK21)-((Q21+R21+AL21+AM21)*'Daten 2015'!E18*'Daten 2015'!AS18/100))+IF(ISERROR(((S21+T21+AN21+AO21)*BL21)-((S21+T21+AN21+AO21)*'Daten 2015'!G18*'Daten 2015'!AS18/100)),0,((S21+T21+AN21+AO21)*BL21)-((S21+T21+AN21+AO21)*'Daten 2015'!G18*'Daten 2015'!AS18/100))</f>
        <v>0</v>
      </c>
      <c r="BU21" s="727"/>
      <c r="BV21" s="730"/>
      <c r="BW21" s="366" t="s">
        <v>12</v>
      </c>
      <c r="BX21" s="267"/>
      <c r="BY21" s="270"/>
      <c r="BZ21" s="267"/>
      <c r="CA21" s="267"/>
      <c r="CB21" s="267"/>
    </row>
    <row r="22" spans="2:80" ht="15.75" customHeight="1" x14ac:dyDescent="0.25">
      <c r="B22" s="896"/>
      <c r="C22" s="899"/>
      <c r="D22" s="454"/>
      <c r="E22" s="455" t="s">
        <v>15</v>
      </c>
      <c r="F22" s="448"/>
      <c r="G22" s="804"/>
      <c r="H22" s="805"/>
      <c r="I22" s="448"/>
      <c r="J22" s="804"/>
      <c r="K22" s="805"/>
      <c r="L22" s="448"/>
      <c r="M22" s="842">
        <f>VT!M22</f>
        <v>0</v>
      </c>
      <c r="N22" s="831"/>
      <c r="O22" s="830">
        <f>VT!O22</f>
        <v>0</v>
      </c>
      <c r="P22" s="831"/>
      <c r="Q22" s="456">
        <f>VT!Q22</f>
        <v>0</v>
      </c>
      <c r="R22" s="457">
        <f>VT!R22</f>
        <v>0</v>
      </c>
      <c r="S22" s="456">
        <f>VT!S22</f>
        <v>0</v>
      </c>
      <c r="T22" s="458">
        <f>VT!T22</f>
        <v>0</v>
      </c>
      <c r="U22" s="837"/>
      <c r="V22" s="838"/>
      <c r="W22" s="838"/>
      <c r="X22" s="838"/>
      <c r="Y22" s="838"/>
      <c r="Z22" s="838"/>
      <c r="AA22" s="838"/>
      <c r="AB22" s="838"/>
      <c r="AC22" s="838"/>
      <c r="AD22" s="838"/>
      <c r="AE22" s="838"/>
      <c r="AF22" s="838"/>
      <c r="AG22" s="838"/>
      <c r="AH22" s="805"/>
      <c r="AI22" s="459"/>
      <c r="AJ22" s="460">
        <f>VT!AJ22</f>
        <v>0</v>
      </c>
      <c r="AK22" s="457">
        <f>VT!AK22</f>
        <v>0</v>
      </c>
      <c r="AL22" s="456">
        <f>VT!AL22</f>
        <v>0</v>
      </c>
      <c r="AM22" s="457">
        <f>VT!AM22</f>
        <v>0</v>
      </c>
      <c r="AN22" s="456">
        <f>VT!AN22</f>
        <v>0</v>
      </c>
      <c r="AO22" s="458">
        <f>VT!AO22</f>
        <v>0</v>
      </c>
      <c r="AP22" s="837"/>
      <c r="AQ22" s="838"/>
      <c r="AR22" s="838"/>
      <c r="AS22" s="838"/>
      <c r="AT22" s="838"/>
      <c r="AU22" s="838"/>
      <c r="AV22" s="838"/>
      <c r="AW22" s="838"/>
      <c r="AX22" s="838"/>
      <c r="AY22" s="838"/>
      <c r="AZ22" s="838"/>
      <c r="BA22" s="838"/>
      <c r="BB22" s="838"/>
      <c r="BC22" s="805"/>
      <c r="BD22" s="260"/>
      <c r="BE22" s="366" t="s">
        <v>15</v>
      </c>
      <c r="BF22" s="273">
        <f>((M22+O22+AJ22+AK22)*'Daten 2015'!R19)+((Q22+R22+AL22+AM22)*'Daten 2015'!S19)+((S22+T22+AN22+AO22)*'Daten 2015'!U19)</f>
        <v>0</v>
      </c>
      <c r="BG22" s="274">
        <f>IF(IF(ISERROR(((BF22)-'Daten 2015'!AU19)/(BF22)),0,((BF22)-'Daten 2015'!AU19)/(BF22))&lt;0,0,IF(ISERROR(((BF22)-'Daten 2015'!AU19)/(BF22)),0,((BF22)-'Daten 2015'!AU19)/(BF22)))</f>
        <v>0</v>
      </c>
      <c r="BH22" s="275">
        <f>BT22/'Daten 2015'!AS19*100</f>
        <v>0</v>
      </c>
      <c r="BI22" s="909"/>
      <c r="BJ22" s="264" t="str">
        <f>IF((M22+O22+AJ22+AK22)&gt;0,((M22+O22+AJ22+AK22)*BG22*IF('Daten 2015'!AY19=TRUE,'Daten 2015'!AF19,'Daten 2015'!#REF!)*'Daten 2015'!AS19/100/(M22+O22+AJ22+AK22))+((M22+O22+AJ22+AK22)*IF('Daten 2015'!AY19=TRUE,'Daten 2015'!R19,'Daten 2015'!D19)*'Daten 2015'!AS19/100/(M22+O22+AJ22+AK22)),"---")</f>
        <v>---</v>
      </c>
      <c r="BK22" s="264" t="str">
        <f>IF((Q22+R22+AL22+AM22)&gt;0,((Q22+R22+AL22+AM22)*BG22*IF('Daten 2015'!AY19=TRUE,'Daten 2015'!AG19,'Daten 2015'!#REF!)*'Daten 2015'!AS19/100/(Q22+R22+AL22+AM22))+((Q22+R22+AL22+AM22)*IF('Daten 2015'!AY19=TRUE,'Daten 2015'!S19,'Daten 2015'!E19)*'Daten 2015'!AS19/100/(Q22+R22+AL22+AM22)),"---")</f>
        <v>---</v>
      </c>
      <c r="BL22" s="264" t="str">
        <f>IF((S22+T22+AN22+AO22)&gt;0,((S22+T22+AN22+AO22)*BG22*IF('Daten 2015'!AY19=TRUE,'Daten 2015'!AI19,'Daten 2015'!#REF!)*'Daten 2015'!AS19/100/(S22+T22+AN22+AO22))+((S22+T22+AN22+AO22)*IF('Daten 2015'!AY19=TRUE,'Daten 2015'!U19,'Daten 2015'!G19)*'Daten 2015'!AS19/100/(S22+T22+AN22+AO22)),"---")</f>
        <v>---</v>
      </c>
      <c r="BM22" s="683"/>
      <c r="BN22" s="684"/>
      <c r="BO22" s="684"/>
      <c r="BP22" s="684"/>
      <c r="BQ22" s="684"/>
      <c r="BR22" s="684"/>
      <c r="BS22" s="693"/>
      <c r="BT22" s="265">
        <f>IF(ISERROR(((M22+O22+AJ22+AK22)*BJ22)-((M22+O22+AJ22+AK22)*'Daten 2015'!D19*'Daten 2015'!AS19/100)),0,((M22+O22+AJ22+AK22)*BJ22)-((M22+O22+AJ22+AK22)*'Daten 2015'!D19*'Daten 2015'!AS19/100))+IF(ISERROR(((Q22+R22+AL22+AM22)*BK22)-((Q22+R22+AL22+AM22)*'Daten 2015'!E19*'Daten 2015'!AS19/100)),0,((Q22+R22+AL22+AM22)*BK22)-((Q22+R22+AL22+AM22)*'Daten 2015'!E19*'Daten 2015'!AS19/100))+IF(ISERROR(((S22+T22+AN22+AO22)*BL22)-((S22+T22+AN22+AO22)*'Daten 2015'!G19*'Daten 2015'!AS19/100)),0,((S22+T22+AN22+AO22)*BL22)-((S22+T22+AN22+AO22)*'Daten 2015'!G19*'Daten 2015'!AS19/100))</f>
        <v>0</v>
      </c>
      <c r="BU22" s="727"/>
      <c r="BV22" s="730"/>
      <c r="BW22" s="366" t="s">
        <v>15</v>
      </c>
      <c r="BX22" s="267"/>
      <c r="BY22" s="270"/>
      <c r="BZ22" s="267"/>
      <c r="CA22" s="267"/>
      <c r="CB22" s="267"/>
    </row>
    <row r="23" spans="2:80" ht="16.5" customHeight="1" thickBot="1" x14ac:dyDescent="0.3">
      <c r="B23" s="896"/>
      <c r="C23" s="899"/>
      <c r="D23" s="467"/>
      <c r="E23" s="468" t="s">
        <v>14</v>
      </c>
      <c r="F23" s="448"/>
      <c r="G23" s="804"/>
      <c r="H23" s="805"/>
      <c r="I23" s="448"/>
      <c r="J23" s="804"/>
      <c r="K23" s="805"/>
      <c r="L23" s="448"/>
      <c r="M23" s="829">
        <f>VT!M23</f>
        <v>0</v>
      </c>
      <c r="N23" s="828"/>
      <c r="O23" s="827">
        <f>VT!O23</f>
        <v>0</v>
      </c>
      <c r="P23" s="828"/>
      <c r="Q23" s="463">
        <f>VT!Q23</f>
        <v>0</v>
      </c>
      <c r="R23" s="464">
        <f>VT!R23</f>
        <v>0</v>
      </c>
      <c r="S23" s="463">
        <f>VT!S23</f>
        <v>0</v>
      </c>
      <c r="T23" s="465">
        <f>VT!T23</f>
        <v>0</v>
      </c>
      <c r="U23" s="837"/>
      <c r="V23" s="838"/>
      <c r="W23" s="838"/>
      <c r="X23" s="838"/>
      <c r="Y23" s="838"/>
      <c r="Z23" s="838"/>
      <c r="AA23" s="838"/>
      <c r="AB23" s="838"/>
      <c r="AC23" s="838"/>
      <c r="AD23" s="838"/>
      <c r="AE23" s="838"/>
      <c r="AF23" s="838"/>
      <c r="AG23" s="838"/>
      <c r="AH23" s="805"/>
      <c r="AI23" s="452"/>
      <c r="AJ23" s="466">
        <f>VT!AJ23</f>
        <v>0</v>
      </c>
      <c r="AK23" s="464">
        <f>VT!AK23</f>
        <v>0</v>
      </c>
      <c r="AL23" s="463">
        <f>VT!AL23</f>
        <v>0</v>
      </c>
      <c r="AM23" s="464">
        <f>VT!AM23</f>
        <v>0</v>
      </c>
      <c r="AN23" s="463">
        <f>VT!AN23</f>
        <v>0</v>
      </c>
      <c r="AO23" s="465">
        <f>VT!AO23</f>
        <v>0</v>
      </c>
      <c r="AP23" s="837"/>
      <c r="AQ23" s="838"/>
      <c r="AR23" s="838"/>
      <c r="AS23" s="838"/>
      <c r="AT23" s="838"/>
      <c r="AU23" s="838"/>
      <c r="AV23" s="838"/>
      <c r="AW23" s="838"/>
      <c r="AX23" s="838"/>
      <c r="AY23" s="838"/>
      <c r="AZ23" s="838"/>
      <c r="BA23" s="838"/>
      <c r="BB23" s="838"/>
      <c r="BC23" s="805"/>
      <c r="BD23" s="260"/>
      <c r="BE23" s="369" t="s">
        <v>14</v>
      </c>
      <c r="BF23" s="278">
        <f>((M23+O23+AJ23+AK23)*'Daten 2015'!R20)+((Q23+R23+AL23+AM23)*'Daten 2015'!S20)+((S23+T23+AN23+AO23)*'Daten 2015'!U20)</f>
        <v>0</v>
      </c>
      <c r="BG23" s="279">
        <f>IF(IF(ISERROR(((BF23)-'Daten 2015'!AU20)/(BF23)),0,((BF23)-'Daten 2015'!AU20)/(BF23))&lt;0,0,IF(ISERROR(((BF23)-'Daten 2015'!AU20)/(BF23)),0,((BF23)-'Daten 2015'!AU20)/(BF23)))</f>
        <v>0</v>
      </c>
      <c r="BH23" s="280">
        <f>BT23/'Daten 2015'!AS20*100</f>
        <v>0</v>
      </c>
      <c r="BI23" s="909"/>
      <c r="BJ23" s="281" t="str">
        <f>IF((M23+O23+AJ23+AK23)&gt;0,((M23+O23+AJ23+AK23)*BG23*IF('Daten 2015'!AY20=TRUE,'Daten 2015'!AF20,'Daten 2015'!#REF!)*'Daten 2015'!AS20/100/(M23+O23+AJ23+AK23))+((M23+O23+AJ23+AK23)*IF('Daten 2015'!AY20=TRUE,'Daten 2015'!R20,'Daten 2015'!D20)*'Daten 2015'!AS20/100/(M23+O23+AJ23+AK23)),"---")</f>
        <v>---</v>
      </c>
      <c r="BK23" s="281" t="str">
        <f>IF((Q23+R23+AL23+AM23)&gt;0,((Q23+R23+AL23+AM23)*BG23*IF('Daten 2015'!AY20=TRUE,'Daten 2015'!AG20,'Daten 2015'!#REF!)*'Daten 2015'!AS20/100/(Q23+R23+AL23+AM23))+((Q23+R23+AL23+AM23)*IF('Daten 2015'!AY20=TRUE,'Daten 2015'!S20,'Daten 2015'!E20)*'Daten 2015'!AS20/100/(Q23+R23+AL23+AM23)),"---")</f>
        <v>---</v>
      </c>
      <c r="BL23" s="281" t="str">
        <f>IF((S23+T23+AN23+AO23)&gt;0,((S23+T23+AN23+AO23)*BG23*IF('Daten 2015'!AY20=TRUE,'Daten 2015'!AI20,'Daten 2015'!#REF!)*'Daten 2015'!AS20/100/(S23+T23+AN23+AO23))+((S23+T23+AN23+AO23)*IF('Daten 2015'!AY20=TRUE,'Daten 2015'!U20,'Daten 2015'!G20)*'Daten 2015'!AS20/100/(S23+T23+AN23+AO23)),"---")</f>
        <v>---</v>
      </c>
      <c r="BM23" s="683"/>
      <c r="BN23" s="684"/>
      <c r="BO23" s="684"/>
      <c r="BP23" s="684"/>
      <c r="BQ23" s="684"/>
      <c r="BR23" s="684"/>
      <c r="BS23" s="693"/>
      <c r="BT23" s="282">
        <f>IF(ISERROR(((M23+O23+AJ23+AK23)*BJ23)-((M23+O23+AJ23+AK23)*'Daten 2015'!D20*'Daten 2015'!AS20/100)),0,((M23+O23+AJ23+AK23)*BJ23)-((M23+O23+AJ23+AK23)*'Daten 2015'!D20*'Daten 2015'!AS20/100))+IF(ISERROR(((Q23+R23+AL23+AM23)*BK23)-((Q23+R23+AL23+AM23)*'Daten 2015'!E20*'Daten 2015'!AS20/100)),0,((Q23+R23+AL23+AM23)*BK23)-((Q23+R23+AL23+AM23)*'Daten 2015'!E20*'Daten 2015'!AS20/100))+IF(ISERROR(((S23+T23+AN23+AO23)*BL23)-((S23+T23+AN23+AO23)*'Daten 2015'!G20*'Daten 2015'!AS20/100)),0,((S23+T23+AN23+AO23)*BL23)-((S23+T23+AN23+AO23)*'Daten 2015'!G20*'Daten 2015'!AS20/100))</f>
        <v>0</v>
      </c>
      <c r="BU23" s="728"/>
      <c r="BV23" s="730"/>
      <c r="BW23" s="369" t="s">
        <v>14</v>
      </c>
      <c r="BX23" s="267"/>
      <c r="BY23" s="270"/>
      <c r="BZ23" s="267"/>
      <c r="CA23" s="267"/>
      <c r="CB23" s="267"/>
    </row>
    <row r="24" spans="2:80" ht="15.75" customHeight="1" x14ac:dyDescent="0.25">
      <c r="B24" s="896"/>
      <c r="C24" s="899"/>
      <c r="D24" s="469"/>
      <c r="E24" s="447" t="s">
        <v>51</v>
      </c>
      <c r="F24" s="448"/>
      <c r="G24" s="804"/>
      <c r="H24" s="805"/>
      <c r="I24" s="448"/>
      <c r="J24" s="804"/>
      <c r="K24" s="805"/>
      <c r="L24" s="448"/>
      <c r="M24" s="808">
        <f>VT!M24</f>
        <v>0</v>
      </c>
      <c r="N24" s="809"/>
      <c r="O24" s="832">
        <f>VT!O24</f>
        <v>0</v>
      </c>
      <c r="P24" s="809"/>
      <c r="Q24" s="449">
        <f>VT!Q24</f>
        <v>0</v>
      </c>
      <c r="R24" s="450">
        <f>VT!R24</f>
        <v>0</v>
      </c>
      <c r="S24" s="449">
        <f>VT!S24</f>
        <v>0</v>
      </c>
      <c r="T24" s="451">
        <f>VT!T24</f>
        <v>0</v>
      </c>
      <c r="U24" s="837"/>
      <c r="V24" s="838"/>
      <c r="W24" s="838"/>
      <c r="X24" s="838"/>
      <c r="Y24" s="838"/>
      <c r="Z24" s="838"/>
      <c r="AA24" s="838"/>
      <c r="AB24" s="838"/>
      <c r="AC24" s="838"/>
      <c r="AD24" s="838"/>
      <c r="AE24" s="838"/>
      <c r="AF24" s="838"/>
      <c r="AG24" s="838"/>
      <c r="AH24" s="805"/>
      <c r="AI24" s="452"/>
      <c r="AJ24" s="453">
        <f>VT!AJ24</f>
        <v>0</v>
      </c>
      <c r="AK24" s="450">
        <f>VT!AK24</f>
        <v>0</v>
      </c>
      <c r="AL24" s="449">
        <f>VT!AL24</f>
        <v>0</v>
      </c>
      <c r="AM24" s="450">
        <f>VT!AM24</f>
        <v>0</v>
      </c>
      <c r="AN24" s="449">
        <f>VT!AN24</f>
        <v>0</v>
      </c>
      <c r="AO24" s="451">
        <f>VT!AO24</f>
        <v>0</v>
      </c>
      <c r="AP24" s="837"/>
      <c r="AQ24" s="838"/>
      <c r="AR24" s="838"/>
      <c r="AS24" s="838"/>
      <c r="AT24" s="838"/>
      <c r="AU24" s="838"/>
      <c r="AV24" s="838"/>
      <c r="AW24" s="838"/>
      <c r="AX24" s="838"/>
      <c r="AY24" s="838"/>
      <c r="AZ24" s="838"/>
      <c r="BA24" s="838"/>
      <c r="BB24" s="838"/>
      <c r="BC24" s="805"/>
      <c r="BD24" s="260"/>
      <c r="BE24" s="363" t="s">
        <v>51</v>
      </c>
      <c r="BF24" s="285">
        <f>((M24+O24+AJ24+AK24)*'Daten 2015'!R21)+((Q24+R24+AL24+AM24)*'Daten 2015'!S21)+((S24+T24+AN24+AO24)*'Daten 2015'!U21)</f>
        <v>0</v>
      </c>
      <c r="BG24" s="286">
        <f>IF(IF(ISERROR(((BF24)-'Daten 2015'!AU21)/(BF24)),0,((BF24)-'Daten 2015'!AU21)/(BF24))&lt;0,0,IF(ISERROR(((BF24)-'Daten 2015'!AU21)/(BF24)),0,((BF24)-'Daten 2015'!AU21)/(BF24)))</f>
        <v>0</v>
      </c>
      <c r="BH24" s="287">
        <f>BT24/'Daten 2015'!AS21*100</f>
        <v>0</v>
      </c>
      <c r="BI24" s="909"/>
      <c r="BJ24" s="288" t="str">
        <f>IF((M24+O24+AJ24+AK24)&gt;0,((M24+O24+AJ24+AK24)*BG24*IF('Daten 2015'!AY21=TRUE,'Daten 2015'!AF21,'Daten 2015'!#REF!)*'Daten 2015'!AS21/100/(M24+O24+AJ24+AK24))+((M24+O24+AJ24+AK24)*IF('Daten 2015'!AY21=TRUE,'Daten 2015'!R21,'Daten 2015'!D21)*'Daten 2015'!AS21/100/(M24+O24+AJ24+AK24)),"---")</f>
        <v>---</v>
      </c>
      <c r="BK24" s="288" t="str">
        <f>IF((Q24+R24+AL24+AM24)&gt;0,((Q24+R24+AL24+AM24)*BG24*IF('Daten 2015'!AY21=TRUE,'Daten 2015'!AG21,'Daten 2015'!#REF!)*'Daten 2015'!AS21/100/(Q24+R24+AL24+AM24))+((Q24+R24+AL24+AM24)*IF('Daten 2015'!AY21=TRUE,'Daten 2015'!S21,'Daten 2015'!E21)*'Daten 2015'!AS21/100/(Q24+R24+AL24+AM24)),"---")</f>
        <v>---</v>
      </c>
      <c r="BL24" s="288" t="str">
        <f>IF((S24+T24+AN24+AO24)&gt;0,((S24+T24+AN24+AO24)*BG24*IF('Daten 2015'!AY21=TRUE,'Daten 2015'!AI21,'Daten 2015'!#REF!)*'Daten 2015'!AS21/100/(S24+T24+AN24+AO24))+((S24+T24+AN24+AO24)*IF('Daten 2015'!AY21=TRUE,'Daten 2015'!U21,'Daten 2015'!G21)*'Daten 2015'!AS21/100/(S24+T24+AN24+AO24)),"---")</f>
        <v>---</v>
      </c>
      <c r="BM24" s="683"/>
      <c r="BN24" s="684"/>
      <c r="BO24" s="684"/>
      <c r="BP24" s="684"/>
      <c r="BQ24" s="684"/>
      <c r="BR24" s="684"/>
      <c r="BS24" s="693"/>
      <c r="BT24" s="289">
        <f>IF(ISERROR(((M24+O24+AJ24+AK24)*BJ24)-((M24+O24+AJ24+AK24)*'Daten 2015'!D21*'Daten 2015'!AS21/100)),0,((M24+O24+AJ24+AK24)*BJ24)-((M24+O24+AJ24+AK24)*'Daten 2015'!D21*'Daten 2015'!AS21/100))+IF(ISERROR(((Q24+R24+AL24+AM24)*BK24)-((Q24+R24+AL24+AM24)*'Daten 2015'!E21*'Daten 2015'!AS21/100)),0,((Q24+R24+AL24+AM24)*BK24)-((Q24+R24+AL24+AM24)*'Daten 2015'!E21*'Daten 2015'!AS21/100))+IF(ISERROR(((S24+T24+AN24+AO24)*BL24)-((S24+T24+AN24+AO24)*'Daten 2015'!G21*'Daten 2015'!AS21/100)),0,((S24+T24+AN24+AO24)*BL24)-((S24+T24+AN24+AO24)*'Daten 2015'!G21*'Daten 2015'!AS21/100))</f>
        <v>0</v>
      </c>
      <c r="BU24" s="711">
        <f>BT24+BT25+BT26+BT27</f>
        <v>0</v>
      </c>
      <c r="BV24" s="730"/>
      <c r="BW24" s="363" t="s">
        <v>51</v>
      </c>
      <c r="BX24" s="267"/>
      <c r="BY24" s="270"/>
      <c r="BZ24" s="267"/>
      <c r="CA24" s="267"/>
      <c r="CB24" s="267"/>
    </row>
    <row r="25" spans="2:80" ht="15.75" customHeight="1" x14ac:dyDescent="0.25">
      <c r="B25" s="896"/>
      <c r="C25" s="899"/>
      <c r="D25" s="470"/>
      <c r="E25" s="455" t="s">
        <v>52</v>
      </c>
      <c r="F25" s="448"/>
      <c r="G25" s="804"/>
      <c r="H25" s="805"/>
      <c r="I25" s="448"/>
      <c r="J25" s="804"/>
      <c r="K25" s="805"/>
      <c r="L25" s="448"/>
      <c r="M25" s="842">
        <f>VT!M25</f>
        <v>0</v>
      </c>
      <c r="N25" s="831"/>
      <c r="O25" s="830">
        <f>VT!O25</f>
        <v>0</v>
      </c>
      <c r="P25" s="831"/>
      <c r="Q25" s="456">
        <f>VT!Q25</f>
        <v>0</v>
      </c>
      <c r="R25" s="457">
        <f>VT!R25</f>
        <v>0</v>
      </c>
      <c r="S25" s="456">
        <f>VT!S25</f>
        <v>0</v>
      </c>
      <c r="T25" s="458">
        <f>VT!T25</f>
        <v>0</v>
      </c>
      <c r="U25" s="837"/>
      <c r="V25" s="838"/>
      <c r="W25" s="838"/>
      <c r="X25" s="838"/>
      <c r="Y25" s="838"/>
      <c r="Z25" s="838"/>
      <c r="AA25" s="838"/>
      <c r="AB25" s="838"/>
      <c r="AC25" s="838"/>
      <c r="AD25" s="838"/>
      <c r="AE25" s="838"/>
      <c r="AF25" s="838"/>
      <c r="AG25" s="838"/>
      <c r="AH25" s="805"/>
      <c r="AI25" s="459"/>
      <c r="AJ25" s="460">
        <f>VT!AJ25</f>
        <v>0</v>
      </c>
      <c r="AK25" s="457">
        <f>VT!AK25</f>
        <v>0</v>
      </c>
      <c r="AL25" s="456">
        <f>VT!AL25</f>
        <v>0</v>
      </c>
      <c r="AM25" s="457">
        <f>VT!AM25</f>
        <v>0</v>
      </c>
      <c r="AN25" s="456">
        <f>VT!AN25</f>
        <v>0</v>
      </c>
      <c r="AO25" s="458">
        <f>VT!AO25</f>
        <v>0</v>
      </c>
      <c r="AP25" s="837"/>
      <c r="AQ25" s="838"/>
      <c r="AR25" s="838"/>
      <c r="AS25" s="838"/>
      <c r="AT25" s="838"/>
      <c r="AU25" s="838"/>
      <c r="AV25" s="838"/>
      <c r="AW25" s="838"/>
      <c r="AX25" s="838"/>
      <c r="AY25" s="838"/>
      <c r="AZ25" s="838"/>
      <c r="BA25" s="838"/>
      <c r="BB25" s="838"/>
      <c r="BC25" s="805"/>
      <c r="BD25" s="260"/>
      <c r="BE25" s="366" t="s">
        <v>52</v>
      </c>
      <c r="BF25" s="273">
        <f>((M25+O25+AJ25+AK25)*'Daten 2015'!R22)+((Q25+R25+AL25+AM25)*'Daten 2015'!S22)+((S25+T25+AN25+AO25)*'Daten 2015'!U22)</f>
        <v>0</v>
      </c>
      <c r="BG25" s="274">
        <f>IF(IF(IF(ISERROR(((BF25)-'Daten 2015'!AU22)/(BF25)),0,((BF25)-'Daten 2015'!AU22)/(BF25))&gt;0.5,('Daten 2015'!AU22+0.5*(IF(BF25&lt;'Daten 2015'!AV22,BF25,'Daten 2015'!AV22)-2*'Daten 2015'!AU22))/BF25,IF(ISERROR(((BF25)-'Daten 2015'!AU22)/(BF25)),0,((BF25)-'Daten 2015'!AU22)/(BF25)))&lt;0,0,IF(IF(ISERROR(((BF25)-'Daten 2015'!AU22)/(BF25)),0,((BF25)-'Daten 2015'!AU22)/(BF25))&gt;0.5,('Daten 2015'!AU22+0.5*(IF(BF25&lt;'Daten 2015'!AV22,BF25,'Daten 2015'!AV22)-2*'Daten 2015'!AU22))/BF25,IF(ISERROR(((BF25)-'Daten 2015'!AU22)/(BF25)),0,((BF25)-'Daten 2015'!AU22)/(BF25))))</f>
        <v>0</v>
      </c>
      <c r="BH25" s="275">
        <f>BT25/'Daten 2015'!AS22*100</f>
        <v>0</v>
      </c>
      <c r="BI25" s="909"/>
      <c r="BJ25" s="264" t="str">
        <f>IF((M25+O25+AJ25+AK25)&gt;0,((M25+O25+AJ25+AK25)*BG25*IF('Daten 2015'!AY22=TRUE,'Daten 2015'!AF22,'Daten 2015'!#REF!)*'Daten 2015'!AS22/100/(M25+O25+AJ25+AK25))+((M25+O25+AJ25+AK25)*IF('Daten 2015'!AY22=TRUE,'Daten 2015'!R22,'Daten 2015'!D22)*'Daten 2015'!AS22/100/(M25+O25+AJ25+AK25)),"---")</f>
        <v>---</v>
      </c>
      <c r="BK25" s="264" t="str">
        <f>IF((Q25+R25+AL25+AM25)&gt;0,((Q25+R25+AL25+AM25)*BG25*IF('Daten 2015'!AY22=TRUE,'Daten 2015'!AG22,'Daten 2015'!#REF!)*'Daten 2015'!AS22/100/(Q25+R25+AL25+AM25))+((Q25+R25+AL25+AM25)*IF('Daten 2015'!AY22=TRUE,'Daten 2015'!S22,'Daten 2015'!E22)*'Daten 2015'!AS22/100/(Q25+R25+AL25+AM25)),"---")</f>
        <v>---</v>
      </c>
      <c r="BL25" s="264" t="str">
        <f>IF((S25+T25+AN25+AO25)&gt;0,((S25+T25+AN25+AO25)*BG25*IF('Daten 2015'!AY22=TRUE,'Daten 2015'!AI22,'Daten 2015'!#REF!)*'Daten 2015'!AS22/100/(S25+T25+AN25+AO25))+((S25+T25+AN25+AO25)*IF('Daten 2015'!AY22=TRUE,'Daten 2015'!U22,'Daten 2015'!G22)*'Daten 2015'!AS22/100/(S25+T25+AN25+AO25)),"---")</f>
        <v>---</v>
      </c>
      <c r="BM25" s="683"/>
      <c r="BN25" s="684"/>
      <c r="BO25" s="684"/>
      <c r="BP25" s="684"/>
      <c r="BQ25" s="684"/>
      <c r="BR25" s="684"/>
      <c r="BS25" s="693"/>
      <c r="BT25" s="265">
        <f>IF(ISERROR(((M25+O25+AJ25+AK25)*BJ25)-((M25+O25+AJ25+AK25)*'Daten 2015'!D22*'Daten 2015'!AS22/100)),0,((M25+O25+AJ25+AK25)*BJ25)-((M25+O25+AJ25+AK25)*'Daten 2015'!D22*'Daten 2015'!AS22/100))+IF(ISERROR(((Q25+R25+AL25+AM25)*BK25)-((Q25+R25+AL25+AM25)*'Daten 2015'!E22*'Daten 2015'!AS22/100)),0,((Q25+R25+AL25+AM25)*BK25)-((Q25+R25+AL25+AM25)*'Daten 2015'!E22*'Daten 2015'!AS22/100))+IF(ISERROR(((S25+T25+AN25+AO25)*BL25)-((S25+T25+AN25+AO25)*'Daten 2015'!G22*'Daten 2015'!AS22/100)),0,((S25+T25+AN25+AO25)*BL25)-((S25+T25+AN25+AO25)*'Daten 2015'!G22*'Daten 2015'!AS22/100))</f>
        <v>0</v>
      </c>
      <c r="BU25" s="711"/>
      <c r="BV25" s="730"/>
      <c r="BW25" s="366" t="s">
        <v>52</v>
      </c>
      <c r="BX25" s="267"/>
      <c r="BY25" s="270"/>
      <c r="BZ25" s="267"/>
      <c r="CA25" s="267"/>
      <c r="CB25" s="267"/>
    </row>
    <row r="26" spans="2:80" ht="15.75" customHeight="1" x14ac:dyDescent="0.25">
      <c r="B26" s="896"/>
      <c r="C26" s="899"/>
      <c r="D26" s="470"/>
      <c r="E26" s="455" t="s">
        <v>53</v>
      </c>
      <c r="F26" s="448"/>
      <c r="G26" s="804"/>
      <c r="H26" s="805"/>
      <c r="I26" s="448"/>
      <c r="J26" s="804"/>
      <c r="K26" s="805"/>
      <c r="L26" s="448"/>
      <c r="M26" s="842">
        <f>VT!M26</f>
        <v>0</v>
      </c>
      <c r="N26" s="831"/>
      <c r="O26" s="830">
        <f>VT!O26</f>
        <v>0</v>
      </c>
      <c r="P26" s="831"/>
      <c r="Q26" s="456">
        <f>VT!Q26</f>
        <v>0</v>
      </c>
      <c r="R26" s="457">
        <f>VT!R26</f>
        <v>0</v>
      </c>
      <c r="S26" s="456">
        <f>VT!S26</f>
        <v>0</v>
      </c>
      <c r="T26" s="458">
        <f>VT!T26</f>
        <v>0</v>
      </c>
      <c r="U26" s="837"/>
      <c r="V26" s="838"/>
      <c r="W26" s="838"/>
      <c r="X26" s="838"/>
      <c r="Y26" s="838"/>
      <c r="Z26" s="838"/>
      <c r="AA26" s="838"/>
      <c r="AB26" s="838"/>
      <c r="AC26" s="838"/>
      <c r="AD26" s="838"/>
      <c r="AE26" s="838"/>
      <c r="AF26" s="838"/>
      <c r="AG26" s="838"/>
      <c r="AH26" s="805"/>
      <c r="AI26" s="459"/>
      <c r="AJ26" s="460">
        <f>VT!AJ26</f>
        <v>0</v>
      </c>
      <c r="AK26" s="457">
        <f>VT!AK26</f>
        <v>0</v>
      </c>
      <c r="AL26" s="456">
        <f>VT!AL26</f>
        <v>0</v>
      </c>
      <c r="AM26" s="457">
        <f>VT!AM26</f>
        <v>0</v>
      </c>
      <c r="AN26" s="456">
        <f>VT!AN26</f>
        <v>0</v>
      </c>
      <c r="AO26" s="458">
        <f>VT!AO26</f>
        <v>0</v>
      </c>
      <c r="AP26" s="837"/>
      <c r="AQ26" s="838"/>
      <c r="AR26" s="838"/>
      <c r="AS26" s="838"/>
      <c r="AT26" s="838"/>
      <c r="AU26" s="838"/>
      <c r="AV26" s="838"/>
      <c r="AW26" s="838"/>
      <c r="AX26" s="838"/>
      <c r="AY26" s="838"/>
      <c r="AZ26" s="838"/>
      <c r="BA26" s="838"/>
      <c r="BB26" s="838"/>
      <c r="BC26" s="805"/>
      <c r="BD26" s="260"/>
      <c r="BE26" s="366" t="s">
        <v>53</v>
      </c>
      <c r="BF26" s="273">
        <f>((M26+O26+AJ26+AK26)*'Daten 2015'!R23)+((Q26+R26+AL26+AM26)*'Daten 2015'!S23)+((S26+T26+AN26+AO26)*'Daten 2015'!U23)</f>
        <v>0</v>
      </c>
      <c r="BG26" s="274">
        <f>IF(IF(IF(ISERROR(((BF26)-'Daten 2015'!AU23)/(BF26)),0,((BF26)-'Daten 2015'!AU23)/(BF26))&gt;0.5,('Daten 2015'!AU23+0.5*(IF(BF26&lt;'Daten 2015'!AV23,BF26,'Daten 2015'!AV23)-2*'Daten 2015'!AU23))/BF26,IF(ISERROR(((BF26)-'Daten 2015'!AU23)/(BF26)),0,((BF26)-'Daten 2015'!AU23)/(BF26)))&lt;0,0,IF(IF(ISERROR(((BF26)-'Daten 2015'!AU23)/(BF26)),0,((BF26)-'Daten 2015'!AU23)/(BF26))&gt;0.5,('Daten 2015'!AU23+0.5*(IF(BF26&lt;'Daten 2015'!AV23,BF26,'Daten 2015'!AV23)-2*'Daten 2015'!AU23))/BF26,IF(ISERROR(((BF26)-'Daten 2015'!AU23)/(BF26)),0,((BF26)-'Daten 2015'!AU23)/(BF26))))</f>
        <v>0</v>
      </c>
      <c r="BH26" s="275">
        <f>BT26/'Daten 2015'!AS23*100</f>
        <v>0</v>
      </c>
      <c r="BI26" s="909"/>
      <c r="BJ26" s="264" t="str">
        <f>IF((M26+O26+AJ26+AK26)&gt;0,((M26+O26+AJ26+AK26)*BG26*IF('Daten 2015'!AY23=TRUE,'Daten 2015'!AF23,'Daten 2015'!#REF!)*'Daten 2015'!AS23/100/(M26+O26+AJ26+AK26))+((M26+O26+AJ26+AK26)*IF('Daten 2015'!AY23=TRUE,'Daten 2015'!R23,'Daten 2015'!D23)*'Daten 2015'!AS23/100/(M26+O26+AJ26+AK26)),"---")</f>
        <v>---</v>
      </c>
      <c r="BK26" s="264" t="str">
        <f>IF((Q26+R26+AL26+AM26)&gt;0,((Q26+R26+AL26+AM26)*BG26*IF('Daten 2015'!AY23=TRUE,'Daten 2015'!AG23,'Daten 2015'!#REF!)*'Daten 2015'!AS23/100/(Q26+R26+AL26+AM26))+((Q26+R26+AL26+AM26)*IF('Daten 2015'!AY23=TRUE,'Daten 2015'!S23,'Daten 2015'!E23)*'Daten 2015'!AS23/100/(Q26+R26+AL26+AM26)),"---")</f>
        <v>---</v>
      </c>
      <c r="BL26" s="264" t="str">
        <f>IF((S26+T26+AN26+AO26)&gt;0,((S26+T26+AN26+AO26)*BG26*IF('Daten 2015'!AY23=TRUE,'Daten 2015'!AI23,'Daten 2015'!#REF!)*'Daten 2015'!AS23/100/(S26+T26+AN26+AO26))+((S26+T26+AN26+AO26)*IF('Daten 2015'!AY23=TRUE,'Daten 2015'!U23,'Daten 2015'!G23)*'Daten 2015'!AS23/100/(S26+T26+AN26+AO26)),"---")</f>
        <v>---</v>
      </c>
      <c r="BM26" s="683"/>
      <c r="BN26" s="684"/>
      <c r="BO26" s="684"/>
      <c r="BP26" s="684"/>
      <c r="BQ26" s="684"/>
      <c r="BR26" s="684"/>
      <c r="BS26" s="693"/>
      <c r="BT26" s="265">
        <f>IF(ISERROR(((M26+O26+AJ26+AK26)*BJ26)-((M26+O26+AJ26+AK26)*'Daten 2015'!D23*'Daten 2015'!AS23/100)),0,((M26+O26+AJ26+AK26)*BJ26)-((M26+O26+AJ26+AK26)*'Daten 2015'!D23*'Daten 2015'!AS23/100))+IF(ISERROR(((Q26+R26+AL26+AM26)*BK26)-((Q26+R26+AL26+AM26)*'Daten 2015'!E23*'Daten 2015'!AS23/100)),0,((Q26+R26+AL26+AM26)*BK26)-((Q26+R26+AL26+AM26)*'Daten 2015'!E23*'Daten 2015'!AS23/100))+IF(ISERROR(((S26+T26+AN26+AO26)*BL26)-((S26+T26+AN26+AO26)*'Daten 2015'!G23*'Daten 2015'!AS23/100)),0,((S26+T26+AN26+AO26)*BL26)-((S26+T26+AN26+AO26)*'Daten 2015'!G23*'Daten 2015'!AS23/100))</f>
        <v>0</v>
      </c>
      <c r="BU26" s="711"/>
      <c r="BV26" s="730"/>
      <c r="BW26" s="366" t="s">
        <v>53</v>
      </c>
      <c r="BX26" s="267"/>
      <c r="BY26" s="270"/>
      <c r="BZ26" s="267"/>
      <c r="CA26" s="267"/>
      <c r="CB26" s="267"/>
    </row>
    <row r="27" spans="2:80" ht="16.5" customHeight="1" thickBot="1" x14ac:dyDescent="0.3">
      <c r="B27" s="896"/>
      <c r="C27" s="899"/>
      <c r="D27" s="471"/>
      <c r="E27" s="468" t="s">
        <v>54</v>
      </c>
      <c r="F27" s="448"/>
      <c r="G27" s="804"/>
      <c r="H27" s="805"/>
      <c r="I27" s="448"/>
      <c r="J27" s="804"/>
      <c r="K27" s="805"/>
      <c r="L27" s="448"/>
      <c r="M27" s="829">
        <f>VT!M27</f>
        <v>0</v>
      </c>
      <c r="N27" s="828"/>
      <c r="O27" s="827">
        <f>VT!O27</f>
        <v>0</v>
      </c>
      <c r="P27" s="828"/>
      <c r="Q27" s="463">
        <f>VT!Q27</f>
        <v>0</v>
      </c>
      <c r="R27" s="464">
        <f>VT!R27</f>
        <v>0</v>
      </c>
      <c r="S27" s="463">
        <f>VT!S27</f>
        <v>0</v>
      </c>
      <c r="T27" s="465">
        <f>VT!T27</f>
        <v>0</v>
      </c>
      <c r="U27" s="837"/>
      <c r="V27" s="838"/>
      <c r="W27" s="838"/>
      <c r="X27" s="838"/>
      <c r="Y27" s="838"/>
      <c r="Z27" s="838"/>
      <c r="AA27" s="838"/>
      <c r="AB27" s="838"/>
      <c r="AC27" s="838"/>
      <c r="AD27" s="838"/>
      <c r="AE27" s="838"/>
      <c r="AF27" s="838"/>
      <c r="AG27" s="838"/>
      <c r="AH27" s="805"/>
      <c r="AI27" s="452"/>
      <c r="AJ27" s="466">
        <f>VT!AJ27</f>
        <v>0</v>
      </c>
      <c r="AK27" s="464">
        <f>VT!AK27</f>
        <v>0</v>
      </c>
      <c r="AL27" s="463">
        <f>VT!AL27</f>
        <v>0</v>
      </c>
      <c r="AM27" s="464">
        <f>VT!AM27</f>
        <v>0</v>
      </c>
      <c r="AN27" s="463">
        <f>VT!AN27</f>
        <v>0</v>
      </c>
      <c r="AO27" s="465">
        <f>VT!AO27</f>
        <v>0</v>
      </c>
      <c r="AP27" s="837"/>
      <c r="AQ27" s="838"/>
      <c r="AR27" s="838"/>
      <c r="AS27" s="838"/>
      <c r="AT27" s="838"/>
      <c r="AU27" s="838"/>
      <c r="AV27" s="838"/>
      <c r="AW27" s="838"/>
      <c r="AX27" s="838"/>
      <c r="AY27" s="838"/>
      <c r="AZ27" s="838"/>
      <c r="BA27" s="838"/>
      <c r="BB27" s="838"/>
      <c r="BC27" s="805"/>
      <c r="BD27" s="260"/>
      <c r="BE27" s="369" t="s">
        <v>54</v>
      </c>
      <c r="BF27" s="278">
        <f>((M27+O27+AJ27+AK27)*'Daten 2015'!R24)+((Q27+R27+AL27+AM27)*'Daten 2015'!S24)+((S27+T27+AN27+AO27)*'Daten 2015'!U24)</f>
        <v>0</v>
      </c>
      <c r="BG27" s="279">
        <f>IF(IF(IF(ISERROR(((BF27)-'Daten 2015'!AU24)/(BF27)),0,((BF27)-'Daten 2015'!AU24)/(BF27))&gt;0.5,('Daten 2015'!AU24+0.5*(IF(BF27&lt;'Daten 2015'!AV24,BF27,'Daten 2015'!AV24)-2*'Daten 2015'!AU24))/BF27,IF(ISERROR(((BF27)-'Daten 2015'!AU24)/(BF27)),0,((BF27)-'Daten 2015'!AU24)/(BF27)))&lt;0,0,IF(IF(ISERROR(((BF27)-'Daten 2015'!AU24)/(BF27)),0,((BF27)-'Daten 2015'!AU24)/(BF27))&gt;0.5,('Daten 2015'!AU24+0.5*(IF(BF27&lt;'Daten 2015'!AV24,BF27,'Daten 2015'!AV24)-2*'Daten 2015'!AU24))/BF27,IF(ISERROR(((BF27)-'Daten 2015'!AU24)/(BF27)),0,((BF27)-'Daten 2015'!AU24)/(BF27))))</f>
        <v>0</v>
      </c>
      <c r="BH27" s="280">
        <f>BT27/'Daten 2015'!AS24*100</f>
        <v>0</v>
      </c>
      <c r="BI27" s="909"/>
      <c r="BJ27" s="281" t="str">
        <f>IF((M27+O27+AJ27+AK27)&gt;0,((M27+O27+AJ27+AK27)*BG27*IF('Daten 2015'!AY24=TRUE,'Daten 2015'!AF24,'Daten 2015'!#REF!)*'Daten 2015'!AS24/100/(M27+O27+AJ27+AK27))+((M27+O27+AJ27+AK27)*IF('Daten 2015'!AY24=TRUE,'Daten 2015'!R24,'Daten 2015'!D24)*'Daten 2015'!AS24/100/(M27+O27+AJ27+AK27)),"---")</f>
        <v>---</v>
      </c>
      <c r="BK27" s="281" t="str">
        <f>IF((Q27+R27+AL27+AM27)&gt;0,((Q27+R27+AL27+AM27)*BG27*IF('Daten 2015'!AY24=TRUE,'Daten 2015'!AG24,'Daten 2015'!#REF!)*'Daten 2015'!AS24/100/(Q27+R27+AL27+AM27))+((Q27+R27+AL27+AM27)*IF('Daten 2015'!AY24=TRUE,'Daten 2015'!S24,'Daten 2015'!E24)*'Daten 2015'!AS24/100/(Q27+R27+AL27+AM27)),"---")</f>
        <v>---</v>
      </c>
      <c r="BL27" s="281" t="str">
        <f>IF((S27+T27+AN27+AO27)&gt;0,((S27+T27+AN27+AO27)*BG27*IF('Daten 2015'!AY24=TRUE,'Daten 2015'!AI24,'Daten 2015'!#REF!)*'Daten 2015'!AS24/100/(S27+T27+AN27+AO27))+((S27+T27+AN27+AO27)*IF('Daten 2015'!AY24=TRUE,'Daten 2015'!U24,'Daten 2015'!G24)*'Daten 2015'!AS24/100/(S27+T27+AN27+AO27)),"---")</f>
        <v>---</v>
      </c>
      <c r="BM27" s="683"/>
      <c r="BN27" s="684"/>
      <c r="BO27" s="684"/>
      <c r="BP27" s="684"/>
      <c r="BQ27" s="684"/>
      <c r="BR27" s="684"/>
      <c r="BS27" s="693"/>
      <c r="BT27" s="282">
        <f>IF(ISERROR(((M27+O27+AJ27+AK27)*BJ27)-((M27+O27+AJ27+AK27)*'Daten 2015'!D24*'Daten 2015'!AS24/100)),0,((M27+O27+AJ27+AK27)*BJ27)-((M27+O27+AJ27+AK27)*'Daten 2015'!D24*'Daten 2015'!AS24/100))+IF(ISERROR(((Q27+R27+AL27+AM27)*BK27)-((Q27+R27+AL27+AM27)*'Daten 2015'!E24*'Daten 2015'!AS24/100)),0,((Q27+R27+AL27+AM27)*BK27)-((Q27+R27+AL27+AM27)*'Daten 2015'!E24*'Daten 2015'!AS24/100))+IF(ISERROR(((S27+T27+AN27+AO27)*BL27)-((S27+T27+AN27+AO27)*'Daten 2015'!G24*'Daten 2015'!AS24/100)),0,((S27+T27+AN27+AO27)*BL27)-((S27+T27+AN27+AO27)*'Daten 2015'!G24*'Daten 2015'!AS24/100))</f>
        <v>0</v>
      </c>
      <c r="BU27" s="712"/>
      <c r="BV27" s="730"/>
      <c r="BW27" s="369" t="s">
        <v>54</v>
      </c>
      <c r="BX27" s="267"/>
      <c r="BY27" s="270"/>
      <c r="BZ27" s="267"/>
      <c r="CA27" s="267"/>
      <c r="CB27" s="267"/>
    </row>
    <row r="28" spans="2:80" ht="16.5" customHeight="1" x14ac:dyDescent="0.25">
      <c r="B28" s="896"/>
      <c r="C28" s="899"/>
      <c r="D28" s="469"/>
      <c r="E28" s="447" t="s">
        <v>61</v>
      </c>
      <c r="F28" s="448"/>
      <c r="G28" s="806"/>
      <c r="H28" s="807"/>
      <c r="I28" s="448"/>
      <c r="J28" s="806"/>
      <c r="K28" s="807"/>
      <c r="L28" s="448"/>
      <c r="M28" s="808">
        <f>VT!M28</f>
        <v>0</v>
      </c>
      <c r="N28" s="809"/>
      <c r="O28" s="832">
        <f>VT!O28</f>
        <v>0</v>
      </c>
      <c r="P28" s="809"/>
      <c r="Q28" s="449">
        <f>VT!Q28</f>
        <v>0</v>
      </c>
      <c r="R28" s="450">
        <f>VT!R28</f>
        <v>0</v>
      </c>
      <c r="S28" s="450">
        <f>VT!S28</f>
        <v>0</v>
      </c>
      <c r="T28" s="450">
        <f>VT!T28</f>
        <v>0</v>
      </c>
      <c r="U28" s="837"/>
      <c r="V28" s="838"/>
      <c r="W28" s="838"/>
      <c r="X28" s="838"/>
      <c r="Y28" s="838"/>
      <c r="Z28" s="838"/>
      <c r="AA28" s="838"/>
      <c r="AB28" s="838"/>
      <c r="AC28" s="838"/>
      <c r="AD28" s="838"/>
      <c r="AE28" s="838"/>
      <c r="AF28" s="838"/>
      <c r="AG28" s="838"/>
      <c r="AH28" s="805"/>
      <c r="AI28" s="452"/>
      <c r="AJ28" s="453">
        <f>VT!AJ28</f>
        <v>0</v>
      </c>
      <c r="AK28" s="450">
        <f>VT!AK28</f>
        <v>0</v>
      </c>
      <c r="AL28" s="449">
        <f>VT!AL28</f>
        <v>0</v>
      </c>
      <c r="AM28" s="450">
        <f>VT!AM28</f>
        <v>0</v>
      </c>
      <c r="AN28" s="450">
        <f>VT!AN28</f>
        <v>0</v>
      </c>
      <c r="AO28" s="450">
        <f>VT!AO28</f>
        <v>0</v>
      </c>
      <c r="AP28" s="837"/>
      <c r="AQ28" s="838"/>
      <c r="AR28" s="838"/>
      <c r="AS28" s="838"/>
      <c r="AT28" s="838"/>
      <c r="AU28" s="838"/>
      <c r="AV28" s="838"/>
      <c r="AW28" s="838"/>
      <c r="AX28" s="838"/>
      <c r="AY28" s="838"/>
      <c r="AZ28" s="838"/>
      <c r="BA28" s="838"/>
      <c r="BB28" s="838"/>
      <c r="BC28" s="805"/>
      <c r="BD28" s="260"/>
      <c r="BE28" s="363" t="s">
        <v>61</v>
      </c>
      <c r="BF28" s="285">
        <f>((M28+O28+AJ28+AK28)*'Daten 2015'!R25)+((Q28+R28+AL28+AM28)*'Daten 2015'!S25)+((S28+T28+AN28+AO28)*'Daten 2015'!U25)</f>
        <v>0</v>
      </c>
      <c r="BG28" s="286">
        <f>IF(IF(IF(ISERROR(((BF28)-'Daten 2015'!AU25)/(BF28)),0,((BF28)-'Daten 2015'!AU25)/(BF28))&gt;0.5,('Daten 2015'!AU25+0.5*(IF(BF28&lt;'Daten 2015'!AV25,BF28,'Daten 2015'!AV25)-2*'Daten 2015'!AU25))/BF28,IF(ISERROR(((BF28)-'Daten 2015'!AU25)/(BF28)),0,((BF28)-'Daten 2015'!AU25)/(BF28)))&lt;0,0,IF(IF(ISERROR(((BF28)-'Daten 2015'!AU25)/(BF28)),0,((BF28)-'Daten 2015'!AU25)/(BF28))&gt;0.5,('Daten 2015'!AU25+0.5*(IF(BF28&lt;'Daten 2015'!AV25,BF28,'Daten 2015'!AV25)-2*'Daten 2015'!AU25))/BF28,IF(ISERROR(((BF28)-'Daten 2015'!AU25)/(BF28)),0,((BF28)-'Daten 2015'!AU25)/(BF28))))</f>
        <v>0</v>
      </c>
      <c r="BH28" s="287">
        <f>BT28/'Daten 2015'!AS25*100</f>
        <v>0</v>
      </c>
      <c r="BI28" s="910"/>
      <c r="BJ28" s="264" t="str">
        <f>IF((M28+O28+AJ28+AK28)&gt;0,((M28+O28+AJ28+AK28)*BG28*IF('Daten 2015'!AY25=TRUE,'Daten 2015'!AF25,'Daten 2015'!#REF!)*'Daten 2015'!AS25/100/(M28+O28+AJ28+AK28))+((M28+O28+AJ28+AK28)*IF('Daten 2015'!AY25=TRUE,'Daten 2015'!R25,'Daten 2015'!D25)*'Daten 2015'!AS25/100/(M28+O28+AJ28+AK28)),"---")</f>
        <v>---</v>
      </c>
      <c r="BK28" s="264" t="str">
        <f>IF((Q28+R28+AL28+AM28)&gt;0,((Q28+R28+AL28+AM28)*BG28*IF('Daten 2015'!AY25=TRUE,'Daten 2015'!AG25,'Daten 2015'!#REF!)*'Daten 2015'!AS25/100/(Q28+R28+AL28+AM28))+((Q28+R28+AL28+AM28)*IF('Daten 2015'!AY25=TRUE,'Daten 2015'!S25,'Daten 2015'!E25)*'Daten 2015'!AS25/100/(Q28+R28+AL28+AM28)),"---")</f>
        <v>---</v>
      </c>
      <c r="BL28" s="264" t="str">
        <f>IF((S28+T28+AN28+AO28)&gt;0,((S28+T28+AN28+AO28)*BG28*IF('Daten 2015'!AY25=TRUE,'Daten 2015'!AI25,'Daten 2015'!#REF!)*'Daten 2015'!AS25/100/(S28+T28+AN28+AO28))+((S28+T28+AN28+AO28)*IF('Daten 2015'!AY25=TRUE,'Daten 2015'!U25,'Daten 2015'!G25)*'Daten 2015'!AS25/100/(S28+T28+AN28+AO28)),"---")</f>
        <v>---</v>
      </c>
      <c r="BM28" s="683"/>
      <c r="BN28" s="684"/>
      <c r="BO28" s="684"/>
      <c r="BP28" s="684"/>
      <c r="BQ28" s="684"/>
      <c r="BR28" s="684"/>
      <c r="BS28" s="693"/>
      <c r="BT28" s="289">
        <f>IF(ISERROR(((M28+O28+AJ28+AK28)*BJ28)-((M28+O28+AJ28+AK28)*'Daten 2015'!D25*'Daten 2015'!AS25/100)),0,((M28+O28+AJ28+AK28)*BJ28)-((M28+O28+AJ28+AK28)*'Daten 2015'!D25*'Daten 2015'!AS25/100))+IF(ISERROR(((Q28+R28+AL28+AM28)*BK28)-((Q28+R28+AL28+AM28)*'Daten 2015'!E25*'Daten 2015'!AS25/100)),0,((Q28+R28+AL28+AM28)*BK28)-((Q28+R28+AL28+AM28)*'Daten 2015'!E25*'Daten 2015'!AS25/100))+IF(ISERROR(((S28+T28+AN28+AO28)*BL28)-((S28+T28+AN28+AO28)*'Daten 2015'!G25*'Daten 2015'!AS25/100)),0,((S28+T28+AN28+AO28)*BL28)-((S28+T28+AN28+AO28)*'Daten 2015'!G25*'Daten 2015'!AS25/100))</f>
        <v>0</v>
      </c>
      <c r="BU28" s="710">
        <f>BT28+BT29+BT30+BT31</f>
        <v>0</v>
      </c>
      <c r="BV28" s="730"/>
      <c r="BW28" s="363" t="s">
        <v>61</v>
      </c>
      <c r="BX28" s="267"/>
      <c r="BY28" s="270"/>
      <c r="BZ28" s="267"/>
      <c r="CA28" s="267"/>
      <c r="CB28" s="267"/>
    </row>
    <row r="29" spans="2:80" ht="16.5" customHeight="1" thickBot="1" x14ac:dyDescent="0.3">
      <c r="B29" s="896"/>
      <c r="C29" s="899"/>
      <c r="D29" s="472"/>
      <c r="E29" s="473" t="s">
        <v>62</v>
      </c>
      <c r="F29" s="448"/>
      <c r="G29" s="474">
        <f>VT!G29</f>
        <v>0</v>
      </c>
      <c r="H29" s="475">
        <f>VT!H29</f>
        <v>0</v>
      </c>
      <c r="I29" s="448"/>
      <c r="J29" s="474">
        <f>VT!J29</f>
        <v>0</v>
      </c>
      <c r="K29" s="475">
        <f>VT!K29</f>
        <v>0</v>
      </c>
      <c r="L29" s="448"/>
      <c r="M29" s="810">
        <f>VT!M29</f>
        <v>0</v>
      </c>
      <c r="N29" s="811"/>
      <c r="O29" s="848">
        <f>VT!O29</f>
        <v>0</v>
      </c>
      <c r="P29" s="811"/>
      <c r="Q29" s="476">
        <f>VT!Q29</f>
        <v>0</v>
      </c>
      <c r="R29" s="477">
        <f>VT!R29</f>
        <v>0</v>
      </c>
      <c r="S29" s="477">
        <f>VT!S29</f>
        <v>0</v>
      </c>
      <c r="T29" s="477">
        <f>VT!T29</f>
        <v>0</v>
      </c>
      <c r="U29" s="839"/>
      <c r="V29" s="840"/>
      <c r="W29" s="840"/>
      <c r="X29" s="840"/>
      <c r="Y29" s="840"/>
      <c r="Z29" s="840"/>
      <c r="AA29" s="840"/>
      <c r="AB29" s="840"/>
      <c r="AC29" s="840"/>
      <c r="AD29" s="840"/>
      <c r="AE29" s="840"/>
      <c r="AF29" s="840"/>
      <c r="AG29" s="840"/>
      <c r="AH29" s="841"/>
      <c r="AI29" s="459"/>
      <c r="AJ29" s="478">
        <f>VT!AJ29</f>
        <v>0</v>
      </c>
      <c r="AK29" s="477">
        <f>VT!AK29</f>
        <v>0</v>
      </c>
      <c r="AL29" s="476">
        <f>VT!AL29</f>
        <v>0</v>
      </c>
      <c r="AM29" s="477">
        <f>VT!AM29</f>
        <v>0</v>
      </c>
      <c r="AN29" s="477">
        <f>VT!AN29</f>
        <v>0</v>
      </c>
      <c r="AO29" s="477">
        <f>VT!AO29</f>
        <v>0</v>
      </c>
      <c r="AP29" s="839"/>
      <c r="AQ29" s="840"/>
      <c r="AR29" s="840"/>
      <c r="AS29" s="840"/>
      <c r="AT29" s="840"/>
      <c r="AU29" s="840"/>
      <c r="AV29" s="840"/>
      <c r="AW29" s="840"/>
      <c r="AX29" s="840"/>
      <c r="AY29" s="840"/>
      <c r="AZ29" s="840"/>
      <c r="BA29" s="840"/>
      <c r="BB29" s="840"/>
      <c r="BC29" s="841"/>
      <c r="BD29" s="260"/>
      <c r="BE29" s="378" t="s">
        <v>62</v>
      </c>
      <c r="BF29" s="292">
        <f>((G29+H29+J29+K29)*'Daten 2015'!Q26)+((M29+O29+AJ29+AK29)*'Daten 2015'!R26)+((Q29+R29+AL29+AM29)*'Daten 2015'!S26)+((S29+T29+AN29+AO29)*'Daten 2015'!U26)</f>
        <v>0</v>
      </c>
      <c r="BG29" s="293">
        <f>IF(IF(IF(ISERROR(((BF29)-'Daten 2015'!AU26)/(BF29)),0,((BF29)-'Daten 2015'!AU26)/(BF29))&gt;0.5,('Daten 2015'!AU26+0.5*(IF(BF29&lt;'Daten 2015'!AV26,BF29,'Daten 2015'!AV26)-2*'Daten 2015'!AU26))/BF29,IF(ISERROR(((BF29)-'Daten 2015'!AU26)/(BF29)),0,((BF29)-'Daten 2015'!AU26)/(BF29)))&lt;0,0,IF(IF(ISERROR(((BF29)-'Daten 2015'!AU26)/(BF29)),0,((BF29)-'Daten 2015'!AU26)/(BF29))&gt;0.5,('Daten 2015'!AU26+0.5*(IF(BF29&lt;'Daten 2015'!AV26,BF29,'Daten 2015'!AV26)-2*'Daten 2015'!AU26))/BF29,IF(ISERROR(((BF29)-'Daten 2015'!AU26)/(BF29)),0,((BF29)-'Daten 2015'!AU26)/(BF29))))</f>
        <v>0</v>
      </c>
      <c r="BH29" s="394">
        <f>BT29/'Daten 2015'!AS26*100</f>
        <v>0</v>
      </c>
      <c r="BI29" s="295" t="str">
        <f>IF((G29+H29+J29+K29)&gt;0,((G29+H29+J29+K29)*BG29*IF('Daten 2015'!AY26=TRUE,'Daten 2015'!AE26,'Daten 2015'!#REF!)*'Daten 2015'!AS26/100/(G29+H29+J29+K29))+((G29+H29+J29+K29)*IF('Daten 2015'!AY26=TRUE,'Daten 2015'!Q26,'Daten 2015'!#REF!)*'Daten 2015'!AS26/100/(G29+H29+J29+K29)),"---")</f>
        <v>---</v>
      </c>
      <c r="BJ29" s="295" t="str">
        <f>IF((M29+O29+AJ29+AK29)&gt;0,((M29+O29+AJ29+AK29)*BG29*IF('Daten 2015'!AY26=TRUE,'Daten 2015'!AF26,'Daten 2015'!#REF!)*'Daten 2015'!AS26/100/(M29+O29+AJ29+AK29))+((M29+O29+AJ29+AK29)*IF('Daten 2015'!AY26=TRUE,'Daten 2015'!R26,'Daten 2015'!D26)*'Daten 2015'!AS26/100/(M29+O29+AJ29+AK29)),"---")</f>
        <v>---</v>
      </c>
      <c r="BK29" s="295" t="str">
        <f>IF((Q29+R29+AL29+AM29)&gt;0,((Q29+R29+AL29+AM29)*BG29*IF('Daten 2015'!AY26=TRUE,'Daten 2015'!AG26,'Daten 2015'!#REF!)*'Daten 2015'!AS26/100/(Q29+R29+AL29+AM29))+((Q29+R29+AL29+AM29)*IF('Daten 2015'!AY26=TRUE,'Daten 2015'!S26,'Daten 2015'!E26)*'Daten 2015'!AS26/100/(Q29+R29+AL29+AM29)),"---")</f>
        <v>---</v>
      </c>
      <c r="BL29" s="295" t="str">
        <f>IF((S29+T29+AN29+AO29)&gt;0,((S29+T29+AN29+AO29)*BG29*IF('Daten 2015'!AY26=TRUE,'Daten 2015'!AI26,'Daten 2015'!#REF!)*'Daten 2015'!AS26/100/(S29+T29+AN29+AO29))+((S29+T29+AN29+AO29)*IF('Daten 2015'!AY26=TRUE,'Daten 2015'!U26,'Daten 2015'!G26)*'Daten 2015'!AS26/100/(S29+T29+AN29+AO29)),"---")</f>
        <v>---</v>
      </c>
      <c r="BM29" s="685"/>
      <c r="BN29" s="686"/>
      <c r="BO29" s="686"/>
      <c r="BP29" s="686"/>
      <c r="BQ29" s="686"/>
      <c r="BR29" s="686"/>
      <c r="BS29" s="834"/>
      <c r="BT29" s="296">
        <f xml:space="preserve"> IF(ISERROR(((G29+H29+J29+K29)*BI29)-(( G29+H29+J29+K29)*'Daten 2015'!C26*'Daten 2015'!AS26/100)),0,(( G29+H29+J29+K29)*BI29)-(( G29+H29+J29+K29)*'Daten 2015'!C26*'Daten 2015'!AS26/100))+IF(ISERROR(((M29+O29+AJ29+AK29)*BJ29)-((M29+O29+AJ29+AK29)*'Daten 2015'!D26*'Daten 2015'!AS26/100)),0,((M29+O29+AJ29+AK29)*BJ29)-((M29+O29+AJ29+AK29)*'Daten 2015'!D26*'Daten 2015'!AS26/100))+IF(ISERROR(((Q29+R29+AL29+AM29)*BK29)-((Q29+R29+AL29+AM29)*'Daten 2015'!E26*'Daten 2015'!AS26/100)),0,((Q29+R29+AL29+AM29)*BK29)-((Q29+R29+AL29+AM29)*'Daten 2015'!E26*'Daten 2015'!AS26/100))+IF(ISERROR(((S29+T29+AN29+AO29)*BL29)-((S29+T29+AN29+AO29)*'Daten 2015'!G26*'Daten 2015'!AS26/100)),0,((S29+T29+AN29+AO29)*BL29)-((S29+T29+AN29+AO29)*'Daten 2015'!G26*'Daten 2015'!AS26/100))</f>
        <v>0</v>
      </c>
      <c r="BU29" s="711"/>
      <c r="BV29" s="730"/>
      <c r="BW29" s="378" t="s">
        <v>62</v>
      </c>
      <c r="BX29" s="267"/>
      <c r="BY29" s="270"/>
      <c r="BZ29" s="267"/>
      <c r="CA29" s="267"/>
      <c r="CB29" s="267"/>
    </row>
    <row r="30" spans="2:80" ht="16.5" customHeight="1" thickTop="1" x14ac:dyDescent="0.25">
      <c r="B30" s="896"/>
      <c r="C30" s="899"/>
      <c r="D30" s="479"/>
      <c r="E30" s="480" t="s">
        <v>59</v>
      </c>
      <c r="F30" s="448"/>
      <c r="G30" s="481">
        <f>VT!G30</f>
        <v>0</v>
      </c>
      <c r="H30" s="482">
        <f>VT!H30</f>
        <v>0</v>
      </c>
      <c r="I30" s="448"/>
      <c r="J30" s="481">
        <f>VT!J30</f>
        <v>0</v>
      </c>
      <c r="K30" s="482">
        <f>VT!K30</f>
        <v>0</v>
      </c>
      <c r="M30" s="812">
        <f>VT!M30</f>
        <v>0</v>
      </c>
      <c r="N30" s="813"/>
      <c r="O30" s="822">
        <f>VT!O30</f>
        <v>0</v>
      </c>
      <c r="P30" s="813"/>
      <c r="Q30" s="838" t="s">
        <v>131</v>
      </c>
      <c r="R30" s="838"/>
      <c r="S30" s="838"/>
      <c r="T30" s="901"/>
      <c r="U30" s="483">
        <f>VT!U30</f>
        <v>0</v>
      </c>
      <c r="V30" s="483">
        <f>VT!V30</f>
        <v>0</v>
      </c>
      <c r="W30" s="483">
        <f>VT!W30</f>
        <v>0</v>
      </c>
      <c r="X30" s="483">
        <f>VT!X30</f>
        <v>0</v>
      </c>
      <c r="Y30" s="483">
        <f>VT!Y30</f>
        <v>0</v>
      </c>
      <c r="Z30" s="483">
        <f>VT!Z30</f>
        <v>0</v>
      </c>
      <c r="AA30" s="483">
        <f>VT!AA30</f>
        <v>0</v>
      </c>
      <c r="AB30" s="483">
        <f>VT!AB30</f>
        <v>0</v>
      </c>
      <c r="AC30" s="483">
        <f>VT!AC30</f>
        <v>0</v>
      </c>
      <c r="AD30" s="483">
        <f>VT!AD30</f>
        <v>0</v>
      </c>
      <c r="AE30" s="483">
        <f>VT!AE30</f>
        <v>0</v>
      </c>
      <c r="AF30" s="483">
        <f>VT!AF30</f>
        <v>0</v>
      </c>
      <c r="AG30" s="483">
        <f>VT!AG30</f>
        <v>0</v>
      </c>
      <c r="AH30" s="484">
        <f>VT!AH30</f>
        <v>0</v>
      </c>
      <c r="AI30" s="452"/>
      <c r="AJ30" s="485">
        <f>VT!AJ30</f>
        <v>0</v>
      </c>
      <c r="AK30" s="483">
        <f>VT!AK30</f>
        <v>0</v>
      </c>
      <c r="AL30" s="837" t="s">
        <v>131</v>
      </c>
      <c r="AM30" s="838"/>
      <c r="AN30" s="838"/>
      <c r="AO30" s="901"/>
      <c r="AP30" s="483">
        <f>VT!AP30</f>
        <v>0</v>
      </c>
      <c r="AQ30" s="483">
        <f>VT!AQ30</f>
        <v>0</v>
      </c>
      <c r="AR30" s="483">
        <f>VT!AR30</f>
        <v>0</v>
      </c>
      <c r="AS30" s="483">
        <f>VT!AS30</f>
        <v>0</v>
      </c>
      <c r="AT30" s="483">
        <f>VT!AT30</f>
        <v>0</v>
      </c>
      <c r="AU30" s="483">
        <f>VT!AU30</f>
        <v>0</v>
      </c>
      <c r="AV30" s="483">
        <f>VT!AV30</f>
        <v>0</v>
      </c>
      <c r="AW30" s="483">
        <f>VT!AW30</f>
        <v>0</v>
      </c>
      <c r="AX30" s="483">
        <f>VT!AX30</f>
        <v>0</v>
      </c>
      <c r="AY30" s="483">
        <f>VT!AY30</f>
        <v>0</v>
      </c>
      <c r="AZ30" s="483">
        <f>VT!AZ30</f>
        <v>0</v>
      </c>
      <c r="BA30" s="483">
        <f>VT!BA30</f>
        <v>0</v>
      </c>
      <c r="BB30" s="483">
        <f>VT!BB30</f>
        <v>0</v>
      </c>
      <c r="BC30" s="484">
        <f>VT!BC30</f>
        <v>0</v>
      </c>
      <c r="BD30" s="260"/>
      <c r="BE30" s="381" t="s">
        <v>59</v>
      </c>
      <c r="BF30" s="300">
        <f>((G30+H30+J30+K30)*'Daten 2015'!Q27)+((M30+N30+O30+P30+AJ30+AK30)*'Daten 2015'!R27)+((U30+V30+AP30+AQ30)*'Daten 2015'!W27)+((W30+X30+AR30+AS30)*'Daten 2015'!X27)+((Y30+Z30+AT30+AU30)*'Daten 2015'!Y27)+((AA30+AB30+AV30+AW30)*'Daten 2015'!Z27)+((AC30+AD30+AX30+AY30)*'Daten 2015'!AA27)+((AE30+AF30+AZ30+BA30)*'Daten 2015'!AB27)+((AG30+AH30+BB30+BC30)*'Daten 2015'!AC27)</f>
        <v>0</v>
      </c>
      <c r="BG30" s="301">
        <f>IF(IF(IF(ISERROR(((BF30)-'Daten 2015'!AU27)/(BF30)),0,((BF30)-'Daten 2015'!AU27)/(BF30))&gt;0.5,('Daten 2015'!AU27+0.5*(IF(BF30&lt;'Daten 2015'!AV27,BF30,'Daten 2015'!AV27)-2*'Daten 2015'!AU27))/BF30,IF(ISERROR(((BF30)-'Daten 2015'!AU27)/(BF30)),0,((BF30)-'Daten 2015'!AU27)/(BF30)))&lt;0,0,IF(IF(ISERROR(((BF30)-'Daten 2015'!AU27)/(BF30)),0,((BF30)-'Daten 2015'!AU27)/(BF30))&gt;0.5,('Daten 2015'!AU27+0.5*(IF(BF30&lt;'Daten 2015'!AV27,BF30,'Daten 2015'!AV27)-2*'Daten 2015'!AU27))/BF30,IF(ISERROR(((BF30)-'Daten 2015'!AU27)/(BF30)),0,((BF30)-'Daten 2015'!AU27)/(BF30))))</f>
        <v>0</v>
      </c>
      <c r="BH30" s="395">
        <f>BT30/'Daten 2015'!AS27*100</f>
        <v>0</v>
      </c>
      <c r="BI30" s="396" t="str">
        <f>IF((G30+H30+J30+K30)&gt;0,((G30+H30+J30+K30)*BG30*IF('Daten 2015'!AY27=TRUE,'Daten 2015'!AE27,'Daten 2015'!#REF!)*'Daten 2015'!AS27/100/(G30+H30+J30+K30))+((G30+H30+J30+K30)*IF('Daten 2015'!AY27=TRUE,'Daten 2015'!Q27,'Daten 2015'!#REF!)*'Daten 2015'!AS27/100/(G30+H30+J30+K30)),"---")</f>
        <v>---</v>
      </c>
      <c r="BJ30" s="396" t="str">
        <f>IF((M30+O30+AJ30+AK30)&gt;0,((M30+O30+AJ30+AK30)*BG30*IF('Daten 2015'!AY27=TRUE,'Daten 2015'!AF27,'Daten 2015'!#REF!)*'Daten 2015'!AS27/100/(M30+O30+AJ30+AK30))+((M30+O30+AJ30+AK30)*IF('Daten 2015'!AY27=TRUE,'Daten 2015'!R27,'Daten 2015'!D27)*'Daten 2015'!AS27/100/(M30+O30+AJ30+AK30)),"---")</f>
        <v>---</v>
      </c>
      <c r="BK30" s="683" t="s">
        <v>131</v>
      </c>
      <c r="BL30" s="693"/>
      <c r="BM30" s="396" t="str">
        <f>IF((U30+V30+AP30+AQ30)&gt;0,((U30+V30+AP30+AQ30)*BG30*IF('Daten 2015'!$AY27=TRUE,'Daten 2015'!AK27,'Daten 2015'!#REF!)*'Daten 2015'!AS27/100/(U30+V30+AP30+AQ30))+((U30+V30+AP30+AQ30)*IF('Daten 2015'!$AY27=TRUE,'Daten 2015'!W27,'Daten 2015'!I27)*'Daten 2015'!AS27/100/(U30+V30+AP30+AQ30)),"---")</f>
        <v>---</v>
      </c>
      <c r="BN30" s="396" t="str">
        <f>IF((W30+X30+AR30+AS30)&gt;0,((V30+W30+AR30+AS30)*BG30*IF('Daten 2015'!$AY27=TRUE,'Daten 2015'!AL27,'Daten 2015'!#REF!)*'Daten 2015'!AS27/100/(V30+W30+AR30+AS30))+((W30+X30+AR30+AS30)*IF('Daten 2015'!$AY27=TRUE,'Daten 2015'!X27,'Daten 2015'!J27)*'Daten 2015'!AS27/100/(W30+X30+AR30+AS30)),"---")</f>
        <v>---</v>
      </c>
      <c r="BO30" s="396" t="str">
        <f>IF((Y30+Z30+AT30+AU30)&gt;0,((Y30+Z30+AT30+AU30)*BG30*IF('Daten 2015'!$AY27=TRUE,'Daten 2015'!AM27,'Daten 2015'!#REF!)*'Daten 2015'!AS27/100/(Y30+Z30+AT30+AU30))+((Y30+Z30+AT30+AU30)*IF('Daten 2015'!$AY27=TRUE,'Daten 2015'!Y27,'Daten 2015'!K27)*'Daten 2015'!AS27/100/(Y30+Z30+AT30+AU30)),"---")</f>
        <v>---</v>
      </c>
      <c r="BP30" s="396" t="str">
        <f>IF((AA30+AB30+AV30+AW30)&gt;0,((AA30+AB30+AV30+AW30)*BG30*IF('Daten 2015'!$AY27=TRUE,'Daten 2015'!AN27,'Daten 2015'!#REF!)*'Daten 2015'!AS27/100/(AA30+AB30+AV30+AW30))+((AA30+AB30+AV30+AW30)*IF('Daten 2015'!$AY27=TRUE,'Daten 2015'!Z27,'Daten 2015'!L27)*'Daten 2015'!AS27/100/(AA30+AB30+AV30+AW30)),"---")</f>
        <v>---</v>
      </c>
      <c r="BQ30" s="396" t="str">
        <f>IF((AC30+AD30+AX30+AY30)&gt;0,((AC30+AD30+AX30+AY30)*BG30*IF('Daten 2015'!$AY27=TRUE,'Daten 2015'!AO27,'Daten 2015'!#REF!)*'Daten 2015'!AS27/100/(AC30+AD30+AX30+AY30))+((AC30+AD30+AX30+AY30)*IF('Daten 2015'!$AY27=TRUE,'Daten 2015'!AA27,'Daten 2015'!M27)*'Daten 2015'!AS27/100/(AC30+AD30+AX30+AY30)),"---")</f>
        <v>---</v>
      </c>
      <c r="BR30" s="396" t="str">
        <f>IF((AE30+AF30+AZ30+BA30)&gt;0,((AE30+AF30+AZ30+BA30)*BG30*IF('Daten 2015'!$AY27=TRUE,'Daten 2015'!AP27,'Daten 2015'!#REF!)*'Daten 2015'!AS27/100/(AE30+AF30+AZ30+BA30))+((AE30+AF30+AZ30+BA30)*IF('Daten 2015'!$AY27=TRUE,'Daten 2015'!AB27,'Daten 2015'!N27)*'Daten 2015'!AS27/100/(AE30+AF30+AZ30+BA30)),"---")</f>
        <v>---</v>
      </c>
      <c r="BS30" s="396" t="str">
        <f>IF((AG30+AH30+BB30+BC30)&gt;0,((AA30+AB30+AV30+AW30)*BG30*IF('Daten 2015'!$AY27=TRUE,'Daten 2015'!AQ27,'Daten 2015'!#REF!)*'Daten 2015'!AS27/100/(AA30+AB30+AV30+AW30))+((AA30+AB30+AV30+AW30)*IF('Daten 2015'!$AY27=TRUE,'Daten 2015'!AC27,'Daten 2015'!O27)*'Daten 2015'!AS27/100/(AA30+AB30+AV30+AW30)),"---")</f>
        <v>---</v>
      </c>
      <c r="BT30" s="305">
        <f xml:space="preserve"> IF(ISERROR(((G30+H30+J30+K30)*BI30)-(( G30+H30+J30+K30)*'Daten 2015'!C27*'Daten 2015'!AS27/100)),0,(( G30+H30+J30+K30)*BI30)-(( G30+H30+J30+K30)*'Daten 2015'!C27*'Daten 2015'!AS27/100))+
IF(ISERROR(((M30+O30+AJ30+AK30)*BJ30)-((M30+N30+O30+P30+AJ30+AK30)*'Daten 2015'!D27*'Daten 2015'!AS27/100)),0,((M30+N30+O30+P30+AJ30+AK30)*BJ30)-((M30+N30+O30+P30+AJ30+AK30)*'Daten 2015'!D27*'Daten 2015'!AS27/100))+IF(ISERROR(((#REF!+R30+#REF!+AM30)*#REF!)-((#REF!+R30+#REF!+AM30)*'Daten 2015'!E27*'Daten 2015'!AS27/100)),0,((#REF!+R30+#REF!+AM30)*#REF!)-((#REF!+R30+#REF!+AM30)*'Daten 2015'!E27*'Daten 2015'!AS27/100))+IF(ISERROR(((Q30+T30+AL30+AO30)*BK30)-((Q30+T30+AL30+AO30)*'Daten 2015'!G27*'Daten 2015'!AS27/100)),0,((Q30+T30+AL30+AO30)*BK30)-((Q30+T30+AL30+AO30)*'Daten 2015'!G27*'Daten 2015'!AS27/100))+IF(ISERROR(((U30+V30+AP30+AQ30)*BM30)-((U30+V30+AP30+AQ30)*'Daten 2015'!#REF!*'Daten 2015'!AS27/100)),0,((U30+V30+AP30+AQ30)*BM30)-((U30+V30+AP30+AQ30)*'Daten 2015'!#REF!*'Daten 2015'!AS27/100))+IF(ISERROR(((W30+X30+AR30+AS30)*BN30)-((W30+X30+AR30+AS30)*'Daten 2015'!#REF!*'Daten 2015'!AS27/100)),0,((W30+X30+AR30+AS30)*BN30)-((W30+X30+AR30+AS30)*'Daten 2015'!#REF!*'Daten 2015'!AS27/100))+IF(ISERROR(((Y30+Z30+AT30+AU30)*BO30)-((Y30+Z30+AT30+AU30)*'Daten 2015'!#REF!*'Daten 2015'!AS27/100)),0,((Y30+Z30+AT30+AU30)*BO30)-(( Y30+Z30+AT30+AU30)*'Daten 2015'!#REF!*'Daten 2015'!AS27/100))+IF(ISERROR(((AA30+AB30+AV30+AW30)*BP30)-((AA30+AB30+AV30+AW30)*'Daten 2015'!#REF!*'Daten 2015'!AS27/100)),0,((AA30+AB30+AV30+AW30)*BP30)-((AA30+AB30+AV30+AW30)*'Daten 2015'!#REF!*'Daten 2015'!AS27/100))+IF(ISERROR(((AC30+AD30+AX30+AY30)*BQ30)-((AC30+AD30+AX30+AY30)*'Daten 2015'!#REF!*'Daten 2015'!AS27/100)),0,(( AC30+AD30+AX30+AY30)*BQ30)-(( AC30+AD30+AX30+AY30)*'Daten 2015'!#REF!*'Daten 2015'!AS27/100))+IF(ISERROR(((AE30+AF30+AZ30+BA30)*BR30)-((AE30+AF30+AZ30+BA30)*'Daten 2015'!#REF!*'Daten 2015'!AS27/100)),0,(( AE30+AF30+AZ30+BA30)*BR30)-((AE30+AF30+AZ30+BA30)*'Daten 2015'!#REF!*'Daten 2015'!AS27/100))+IF(ISERROR(((AG30+AH30+BB30+BC30)*BS30)-(( AG30+AH30+BB30+BC30)*'Daten 2015'!#REF!*'Daten 2015'!AS27/100)),0,(( AG30+AH30+BB30+BC30)*BS30)-(( AG30+AH30+BB30+BC30)*'Daten 2015'!#REF!*'Daten 2015'!AS27/100))</f>
        <v>0</v>
      </c>
      <c r="BU30" s="711"/>
      <c r="BV30" s="730"/>
      <c r="BW30" s="381" t="s">
        <v>59</v>
      </c>
      <c r="BX30" s="267"/>
      <c r="BY30" s="270"/>
      <c r="BZ30" s="267"/>
      <c r="CA30" s="267"/>
      <c r="CB30" s="267"/>
    </row>
    <row r="31" spans="2:80" ht="16.5" customHeight="1" thickBot="1" x14ac:dyDescent="0.3">
      <c r="B31" s="896"/>
      <c r="C31" s="899"/>
      <c r="D31" s="486"/>
      <c r="E31" s="487" t="s">
        <v>60</v>
      </c>
      <c r="F31" s="448"/>
      <c r="G31" s="488">
        <f>VT!G31</f>
        <v>0</v>
      </c>
      <c r="H31" s="489">
        <f>VT!H31</f>
        <v>0</v>
      </c>
      <c r="I31" s="448"/>
      <c r="J31" s="488">
        <f>VT!J31</f>
        <v>0</v>
      </c>
      <c r="K31" s="489">
        <f>VT!K31</f>
        <v>0</v>
      </c>
      <c r="M31" s="814">
        <f>VT!M31</f>
        <v>0</v>
      </c>
      <c r="N31" s="815"/>
      <c r="O31" s="823">
        <f>VT!O31</f>
        <v>0</v>
      </c>
      <c r="P31" s="815"/>
      <c r="Q31" s="838"/>
      <c r="R31" s="838"/>
      <c r="S31" s="838"/>
      <c r="T31" s="901"/>
      <c r="U31" s="490">
        <f>VT!U31</f>
        <v>0</v>
      </c>
      <c r="V31" s="490">
        <f>VT!V31</f>
        <v>0</v>
      </c>
      <c r="W31" s="490">
        <f>VT!W31</f>
        <v>0</v>
      </c>
      <c r="X31" s="490">
        <f>VT!X31</f>
        <v>0</v>
      </c>
      <c r="Y31" s="490">
        <f>VT!Y31</f>
        <v>0</v>
      </c>
      <c r="Z31" s="490">
        <f>VT!Z31</f>
        <v>0</v>
      </c>
      <c r="AA31" s="490">
        <f>VT!AA31</f>
        <v>0</v>
      </c>
      <c r="AB31" s="490">
        <f>VT!AB31</f>
        <v>0</v>
      </c>
      <c r="AC31" s="490">
        <f>VT!AC31</f>
        <v>0</v>
      </c>
      <c r="AD31" s="490">
        <f>VT!AD31</f>
        <v>0</v>
      </c>
      <c r="AE31" s="490">
        <f>VT!AE31</f>
        <v>0</v>
      </c>
      <c r="AF31" s="490">
        <f>VT!AF31</f>
        <v>0</v>
      </c>
      <c r="AG31" s="490">
        <f>VT!AG31</f>
        <v>0</v>
      </c>
      <c r="AH31" s="491">
        <f>VT!AH31</f>
        <v>0</v>
      </c>
      <c r="AI31" s="452"/>
      <c r="AJ31" s="485">
        <f>VT!AJ31</f>
        <v>0</v>
      </c>
      <c r="AK31" s="483">
        <f>VT!AK31</f>
        <v>0</v>
      </c>
      <c r="AL31" s="837"/>
      <c r="AM31" s="838"/>
      <c r="AN31" s="838"/>
      <c r="AO31" s="901"/>
      <c r="AP31" s="483">
        <f>VT!AP31</f>
        <v>0</v>
      </c>
      <c r="AQ31" s="483">
        <f>VT!AQ31</f>
        <v>0</v>
      </c>
      <c r="AR31" s="483">
        <f>VT!AR31</f>
        <v>0</v>
      </c>
      <c r="AS31" s="483">
        <f>VT!AS31</f>
        <v>0</v>
      </c>
      <c r="AT31" s="483">
        <f>VT!AT31</f>
        <v>0</v>
      </c>
      <c r="AU31" s="483">
        <f>VT!AU31</f>
        <v>0</v>
      </c>
      <c r="AV31" s="483">
        <f>VT!AV31</f>
        <v>0</v>
      </c>
      <c r="AW31" s="483">
        <f>VT!AW31</f>
        <v>0</v>
      </c>
      <c r="AX31" s="483">
        <f>VT!AX31</f>
        <v>0</v>
      </c>
      <c r="AY31" s="483">
        <f>VT!AY31</f>
        <v>0</v>
      </c>
      <c r="AZ31" s="483">
        <f>VT!AZ31</f>
        <v>0</v>
      </c>
      <c r="BA31" s="483">
        <f>VT!BA31</f>
        <v>0</v>
      </c>
      <c r="BB31" s="483">
        <f>VT!BB31</f>
        <v>0</v>
      </c>
      <c r="BC31" s="484">
        <f>VT!BC31</f>
        <v>0</v>
      </c>
      <c r="BD31" s="260"/>
      <c r="BE31" s="383" t="s">
        <v>60</v>
      </c>
      <c r="BF31" s="397">
        <f>((G31+H31+J31+K31)*'Daten 2015'!Q28)+((M31+N31+O31+P31+AJ31+AK31)*'Daten 2015'!R28)+((Q31+R31+AL31+AM31)*'Daten 2015'!S28)+((U31+V31+AP31+AQ31)*'Daten 2015'!W28)+((W31+X31+AR31+AS31)*'Daten 2015'!X28)+((Y31+Z31+AT31+AU31)*'Daten 2015'!Y28)+((AA31+AB31+AV31+AW31)*'Daten 2015'!Z28)+((AC31+AD31+AX31+AY31)*'Daten 2015'!AA28)+((AE31+AF31+AZ31+BA31)*'Daten 2015'!AB28)+((AG31+AH31+BB31+BC31)*'Daten 2015'!AC28)</f>
        <v>0</v>
      </c>
      <c r="BG31" s="398">
        <f>IF(IF(IF(ISERROR(((BF31)-'Daten 2015'!AU28)/(BF31)),0,((BF31)-'Daten 2015'!AU28)/(BF31))&gt;0.5,('Daten 2015'!AU28+0.5*(IF(BF31&lt;'Daten 2015'!AV28,BF31,'Daten 2015'!AV28)-2*'Daten 2015'!AU28))/BF31,IF(ISERROR(((BF31)-'Daten 2015'!AU28)/(BF31)),0,((BF31)-'Daten 2015'!AU28)/(BF31)))&lt;0,0,IF(IF(ISERROR(((BF31)-'Daten 2015'!AU28)/(BF31)),0,((BF31)-'Daten 2015'!AU28)/(BF31))&gt;0.5,('Daten 2015'!AU28+0.5*(IF(BF31&lt;'Daten 2015'!AV28,BF31,'Daten 2015'!AV28)-2*'Daten 2015'!AU28))/BF31,IF(ISERROR(((BF31)-'Daten 2015'!AU28)/(BF31)),0,((BF31)-'Daten 2015'!AU28)/(BF31))))</f>
        <v>0</v>
      </c>
      <c r="BH31" s="399">
        <f>BT31/'Daten 2015'!AS28*100</f>
        <v>0</v>
      </c>
      <c r="BI31" s="400" t="str">
        <f>IF((G31+H31+J31+K31)&gt;0,((G31+H31+J31+K31)*BG31*IF('Daten 2015'!AY28=TRUE,'Daten 2015'!AE28,'Daten 2015'!#REF!)*'Daten 2015'!AS28/100/(G31+H31+J31+K31))+((G31+H31+J31+K31)*IF('Daten 2015'!AY28=TRUE,'Daten 2015'!Q28,'Daten 2015'!#REF!)*'Daten 2015'!AS28/100/(G31+H31+J31+K31)),"---")</f>
        <v>---</v>
      </c>
      <c r="BJ31" s="400" t="str">
        <f>IF((M31+O31+AJ31+AK31)&gt;0,((M31+O31+AJ31+AK31)*BG31*IF('Daten 2015'!AY28=TRUE,'Daten 2015'!AF28,'Daten 2015'!#REF!)*'Daten 2015'!AS28/100/(M31+O31+AJ31+AK31))+((M31+O31+AJ31+AK31)*IF('Daten 2015'!AY28=TRUE,'Daten 2015'!R28,'Daten 2015'!D28)*'Daten 2015'!AS28/100/(M31+O31+AJ31+AK31)),"---")</f>
        <v>---</v>
      </c>
      <c r="BK31" s="683"/>
      <c r="BL31" s="693"/>
      <c r="BM31" s="400" t="str">
        <f>IF((U31+V31+AP31+AQ31)&gt;0,((U31+V31+AP31+AQ31)*BG31*IF('Daten 2015'!$AY28=TRUE,'Daten 2015'!AK28,'Daten 2015'!#REF!)*'Daten 2015'!AS28/100/(U31+V31+AP31+AQ31))+((U31+V31+AP31+AQ31)*IF('Daten 2015'!$AY28=TRUE,'Daten 2015'!W28,'Daten 2015'!I28)*'Daten 2015'!AS28/100/(U31+V31+AP31+AQ31)),"---")</f>
        <v>---</v>
      </c>
      <c r="BN31" s="400" t="str">
        <f>IF((W31+X31+AR31+AS31)&gt;0,((V31+W31+AR31+AS31)*BG31*IF('Daten 2015'!$AY28=TRUE,'Daten 2015'!AL28,'Daten 2015'!#REF!)*'Daten 2015'!AS28/100/(V31+W31+AR31+AS31))+((W31+X31+AR31+AS31)*IF('Daten 2015'!$AY28=TRUE,'Daten 2015'!X28,'Daten 2015'!J28)*'Daten 2015'!AS28/100/(W31+X31+AR31+AS31)),"---")</f>
        <v>---</v>
      </c>
      <c r="BO31" s="400" t="str">
        <f>IF((Y31+Z31+AT31+AU31)&gt;0,((Y31+Z31+AT31+AU31)*BG31*IF('Daten 2015'!$AY28=TRUE,'Daten 2015'!AM28,'Daten 2015'!#REF!)*'Daten 2015'!AS28/100/(Y31+Z31+AT31+AU31))+((Y31+Z31+AT31+AU31)*IF('Daten 2015'!$AY28=TRUE,'Daten 2015'!Y28,'Daten 2015'!K28)*'Daten 2015'!AS28/100/(Y31+Z31+AT31+AU31)),"---")</f>
        <v>---</v>
      </c>
      <c r="BP31" s="400" t="str">
        <f>IF((AA31+AB31+AV31+AW31)&gt;0,((AA31+AB31+AV31+AW31)*BG31*IF('Daten 2015'!$AY28=TRUE,'Daten 2015'!AN28,'Daten 2015'!#REF!)*'Daten 2015'!AS28/100/(AA31+AB31+AV31+AW31))+((AA31+AB31+AV31+AW31)*IF('Daten 2015'!$AY28=TRUE,'Daten 2015'!Z28,'Daten 2015'!L28)*'Daten 2015'!AS28/100/(AA31+AB31+AV31+AW31)),"---")</f>
        <v>---</v>
      </c>
      <c r="BQ31" s="400" t="str">
        <f>IF((AC31+AD31+AX31+AY31)&gt;0,((AC31+AD31+AX31+AY31)*BG31*IF('Daten 2015'!$AY28=TRUE,'Daten 2015'!AO28,'Daten 2015'!#REF!)*'Daten 2015'!AS28/100/(AC31+AD31+AX31+AY31))+((AC31+AD31+AX31+AY31)*IF('Daten 2015'!$AY28=TRUE,'Daten 2015'!AA28,'Daten 2015'!M28)*'Daten 2015'!AS28/100/(AC31+AD31+AX31+AY31)),"---")</f>
        <v>---</v>
      </c>
      <c r="BR31" s="400" t="str">
        <f>IF((AE31+AF31+AZ31+BA31)&gt;0,((AE31+AF31+AZ31+BA31)*BG31*IF('Daten 2015'!$AY28=TRUE,'Daten 2015'!AP28,'Daten 2015'!#REF!)*'Daten 2015'!AS28/100/(AE31+AF31+AZ31+BA31))+((AE31+AF31+AZ31+BA31)*IF('Daten 2015'!$AY28=TRUE,'Daten 2015'!AB28,'Daten 2015'!N28)*'Daten 2015'!AS28/100/(AE31+AF31+AZ31+BA31)),"---")</f>
        <v>---</v>
      </c>
      <c r="BS31" s="400" t="str">
        <f>IF((AG31+AH31+BB31+BC31)&gt;0,((AA31+AB31+AV31+AW31)*BG31*IF('Daten 2015'!$AY28=TRUE,'Daten 2015'!AQ28,'Daten 2015'!#REF!)*'Daten 2015'!AS28/100/(AA31+AB31+AV31+AW31))+((AA31+AB31+AV31+AW31)*IF('Daten 2015'!$AY28=TRUE,'Daten 2015'!AC28,'Daten 2015'!O28)*'Daten 2015'!AS28/100/(AA31+AB31+AV31+AW31)),"---")</f>
        <v>---</v>
      </c>
      <c r="BT31" s="401">
        <f xml:space="preserve"> IF(ISERROR(((G31+H31+J31+K31)*BI31)-(( G31+H31+J31+K31)*'Daten 2015'!C28*'Daten 2015'!AS28/100)),0,(( G31+H31+J31+K31)*BI31)-(( G31+H31+J31+K31)*'Daten 2015'!C28*'Daten 2015'!AS28/100))+
IF(ISERROR(((M31+N31+O31+P31+AJ31+AK31)*BJ31)-((M31+N31+O31+P31+AJ31+AK31)*'Daten 2015'!D28*'Daten 2015'!AS28/100)),0,((M31+N31+O31+P31+AJ31+AK31)*BJ31)-((M31+N31+O31+P31+AJ31+AK31)*'Daten 2015'!D28*'Daten 2015'!AS28/100))+IF(ISERROR(((Q31+R31+AL31+AM31)*#REF!)-((Q31+R31+AL31+AM31)*'Daten 2015'!E28*'Daten 2015'!AS28/100)),0,((Q31+R31+AL31+AM31)*#REF!)-((Q31+R31+AL31+AM31)*'Daten 2015'!E28*'Daten 2015'!AS28/100))+IF(ISERROR(((S31+T31+AN31+AO31)*BK31)-((S31+T31+AN31+AO31)*'Daten 2015'!G28*'Daten 2015'!AS28/100)),0,((S31+T31+AN31+AO31)*BK31)-((S31+T31+AN31+AO31)*'Daten 2015'!G28*'Daten 2015'!AS28/100))+IF(ISERROR(((U31+V31+AP31+AQ31)*BM31)-((U31+V31+AP31+AQ31)*'Daten 2015'!#REF!*'Daten 2015'!AS28/100)),0,((U31+V31+AP31+AQ31)*BM31)-((U31+V31+AP31+AQ31)*'Daten 2015'!#REF!*'Daten 2015'!AS28/100))+IF(ISERROR(((W31+X31+AR31+AS31)*BN31)-((W31+X31+AR31+AS31)*'Daten 2015'!#REF!*'Daten 2015'!AS28/100)),0,((W31+X31+AR31+AS31)*BN31)-((W31+X31+AR31+AS31)*'Daten 2015'!#REF!*'Daten 2015'!AS28/100))+IF(ISERROR(((Y31+Z31+AT31+AU31)*BO31)-((Y31+Z31+AT31+AU31)*'Daten 2015'!#REF!*'Daten 2015'!AS28/100)),0,((Y31+Z31+AT31+AU31)*BO31)-(( Y31+Z31+AT31+AU31)*'Daten 2015'!#REF!*'Daten 2015'!AS28/100))+IF(ISERROR(((AA31+AB31+AV31+AW31)*BP31)-((AA31+AB31+AV31+AW31)*'Daten 2015'!#REF!*'Daten 2015'!AS28/100)),0,((AA31+AB31+AV31+AW31)*BP31)-((AA31+AB31+AV31+AW31)*'Daten 2015'!#REF!*'Daten 2015'!AS28/100))+IF(ISERROR(((AC31+AD31+AX31+AY31)*BQ31)-((AC31+AD31+AX31+AY31)*'Daten 2015'!#REF!*'Daten 2015'!AS28/100)),0,(( AC31+AD31+AX31+AY31)*BQ31)-(( AC31+AD31+AX31+AY31)*'Daten 2015'!#REF!*'Daten 2015'!AS28/100))+IF(ISERROR(((AE31+AF31+AZ31+BA31)*BR31)-((AE31+AF31+AZ31+BA31)*'Daten 2015'!#REF!*'Daten 2015'!AS28/100)),0,(( AE31+AF31+AZ31+BA31)*BR31)-((AE31+AF31+AZ31+BA31)*'Daten 2015'!#REF!*'Daten 2015'!AS28/100))+IF(ISERROR(((AG31+AH31+BB31+BC31)*BS31)-(( AG31+AH31+BB31+BC31)*'Daten 2015'!#REF!*'Daten 2015'!AS28/100)),0,(( AG31+AH31+BB31+BC31)*BS31)-(( AG31+AH31+BB31+BC31)*'Daten 2015'!#REF!*'Daten 2015'!AS28/100))</f>
        <v>0</v>
      </c>
      <c r="BU31" s="711"/>
      <c r="BV31" s="730"/>
      <c r="BW31" s="383" t="s">
        <v>60</v>
      </c>
      <c r="BX31" s="267"/>
      <c r="BY31" s="270"/>
      <c r="BZ31" s="267"/>
      <c r="CA31" s="267"/>
      <c r="CB31" s="267"/>
    </row>
    <row r="32" spans="2:80" ht="16.5" customHeight="1" x14ac:dyDescent="0.25">
      <c r="B32" s="896"/>
      <c r="C32" s="899"/>
      <c r="D32" s="492"/>
      <c r="E32" s="493" t="s">
        <v>165</v>
      </c>
      <c r="F32" s="448"/>
      <c r="G32" s="494">
        <f>VT!G32</f>
        <v>0</v>
      </c>
      <c r="H32" s="495">
        <f>VT!H32</f>
        <v>0</v>
      </c>
      <c r="I32" s="448"/>
      <c r="J32" s="494">
        <f>VT!J32</f>
        <v>0</v>
      </c>
      <c r="K32" s="495">
        <f>VT!K32</f>
        <v>0</v>
      </c>
      <c r="M32" s="816">
        <f>VT!M32</f>
        <v>0</v>
      </c>
      <c r="N32" s="817"/>
      <c r="O32" s="824">
        <f>VT!O32</f>
        <v>0</v>
      </c>
      <c r="P32" s="817"/>
      <c r="Q32" s="838"/>
      <c r="R32" s="838"/>
      <c r="S32" s="838"/>
      <c r="T32" s="901"/>
      <c r="U32" s="483">
        <f>VT!U32</f>
        <v>0</v>
      </c>
      <c r="V32" s="483">
        <f>VT!V32</f>
        <v>0</v>
      </c>
      <c r="W32" s="483">
        <f>VT!W32</f>
        <v>0</v>
      </c>
      <c r="X32" s="483">
        <f>VT!X32</f>
        <v>0</v>
      </c>
      <c r="Y32" s="483">
        <f>VT!Y32</f>
        <v>0</v>
      </c>
      <c r="Z32" s="483">
        <f>VT!Z32</f>
        <v>0</v>
      </c>
      <c r="AA32" s="483">
        <f>VT!AA32</f>
        <v>0</v>
      </c>
      <c r="AB32" s="483">
        <f>VT!AB32</f>
        <v>0</v>
      </c>
      <c r="AC32" s="483">
        <f>VT!AC32</f>
        <v>0</v>
      </c>
      <c r="AD32" s="483">
        <f>VT!AD32</f>
        <v>0</v>
      </c>
      <c r="AE32" s="483">
        <f>VT!AE32</f>
        <v>0</v>
      </c>
      <c r="AF32" s="483">
        <f>VT!AF32</f>
        <v>0</v>
      </c>
      <c r="AG32" s="483">
        <f>VT!AG32</f>
        <v>0</v>
      </c>
      <c r="AH32" s="484">
        <f>VT!AH32</f>
        <v>0</v>
      </c>
      <c r="AI32" s="452"/>
      <c r="AJ32" s="485">
        <f>VT!AJ32</f>
        <v>0</v>
      </c>
      <c r="AK32" s="483">
        <f>VT!AK32</f>
        <v>0</v>
      </c>
      <c r="AL32" s="837"/>
      <c r="AM32" s="838"/>
      <c r="AN32" s="838"/>
      <c r="AO32" s="901"/>
      <c r="AP32" s="483">
        <f>VT!AP32</f>
        <v>0</v>
      </c>
      <c r="AQ32" s="483">
        <f>VT!AQ32</f>
        <v>0</v>
      </c>
      <c r="AR32" s="483">
        <f>VT!AR32</f>
        <v>0</v>
      </c>
      <c r="AS32" s="483">
        <f>VT!AS32</f>
        <v>0</v>
      </c>
      <c r="AT32" s="483">
        <f>VT!AT32</f>
        <v>0</v>
      </c>
      <c r="AU32" s="483">
        <f>VT!AU32</f>
        <v>0</v>
      </c>
      <c r="AV32" s="483">
        <f>VT!AV32</f>
        <v>0</v>
      </c>
      <c r="AW32" s="483">
        <f>VT!AW32</f>
        <v>0</v>
      </c>
      <c r="AX32" s="483">
        <f>VT!AX32</f>
        <v>0</v>
      </c>
      <c r="AY32" s="483">
        <f>VT!AY32</f>
        <v>0</v>
      </c>
      <c r="AZ32" s="483">
        <f>VT!AZ32</f>
        <v>0</v>
      </c>
      <c r="BA32" s="483">
        <f>VT!BA32</f>
        <v>0</v>
      </c>
      <c r="BB32" s="483">
        <f>VT!BB32</f>
        <v>0</v>
      </c>
      <c r="BC32" s="484">
        <f>VT!BC32</f>
        <v>0</v>
      </c>
      <c r="BD32" s="260"/>
      <c r="BE32" s="386" t="s">
        <v>165</v>
      </c>
      <c r="BF32" s="402">
        <f>((G32+H32+J32+K32)*'Daten 2015'!Q29)+((M32+N32+O32+P32+AJ32+AK32)*'Daten 2015'!R29)+((Q32+R32+AL32+AM32)*'Daten 2015'!S29)+((U32+V32+AP32+AQ32)*'Daten 2015'!W29)+((W32+X32+AR32+AS32)*'Daten 2015'!X29)+((Y32+Z32+AT32+AU32)*'Daten 2015'!Y29)+((AA32+AB32+AV32+AW32)*'Daten 2015'!Z29)+((AC32+AD32+AX32+AY32)*'Daten 2015'!AA29)+((AE32+AF32+AZ32+BA32)*'Daten 2015'!AB29)+((AG32+AH32+BB32+BC32)*'Daten 2015'!AC29)</f>
        <v>0</v>
      </c>
      <c r="BG32" s="315">
        <f>IF(IF(IF(ISERROR(((BF32)-'Daten 2015'!AU29)/(BF32)),0,((BF32)-'Daten 2015'!AU29)/(BF32))&gt;0.5,('Daten 2015'!AU29+0.5*(IF(BF32&lt;'Daten 2015'!AV29,BF32,'Daten 2015'!AV29)-2*'Daten 2015'!AU29))/BF32,IF(ISERROR(((BF32)-'Daten 2015'!AU29)/(BF32)),0,((BF32)-'Daten 2015'!AU29)/(BF32)))&lt;0,0,IF(IF(ISERROR(((BF32)-'Daten 2015'!AU29)/(BF32)),0,((BF32)-'Daten 2015'!AU29)/(BF32))&gt;0.5,('Daten 2015'!AU29+0.5*(IF(BF32&lt;'Daten 2015'!AV29,BF32,'Daten 2015'!AV29)-2*'Daten 2015'!AU29))/BF32,IF(ISERROR(((BF32)-'Daten 2015'!AU29)/(BF32)),0,((BF32)-'Daten 2015'!AU29)/(BF32))))</f>
        <v>0</v>
      </c>
      <c r="BH32" s="316">
        <f>BT32/'Daten 2015'!AS29*100</f>
        <v>0</v>
      </c>
      <c r="BI32" s="396" t="str">
        <f>IF((G32+H32+J32+K32)&gt;0,((G32+H32+J32+K32)*BG32*IF('Daten 2015'!AY29=TRUE,'Daten 2015'!AE29,'Daten 2015'!#REF!)*'Daten 2015'!AS29/100/(G32+H32+J32+K32))+((G32+H32+J32+K32)*IF('Daten 2015'!AY29=TRUE,'Daten 2015'!Q29,'Daten 2015'!#REF!)*'Daten 2015'!AS29/100/(G32+H32+J32+K32)),"---")</f>
        <v>---</v>
      </c>
      <c r="BJ32" s="396" t="str">
        <f>IF((M32+O32+AJ32+AK32)&gt;0,((M32+O32+AJ32+AK32)*BG32*IF('Daten 2015'!AY29=TRUE,'Daten 2015'!AF29,'Daten 2015'!#REF!)*'Daten 2015'!AS29/100/(M32+O32+AJ32+AK32))+((M32+O32+AJ32+AK32)*IF('Daten 2015'!AY29=TRUE,'Daten 2015'!R29,'Daten 2015'!D29)*'Daten 2015'!AS29/100/(M32+O32+AJ32+AK32)),"---")</f>
        <v>---</v>
      </c>
      <c r="BK32" s="683"/>
      <c r="BL32" s="693"/>
      <c r="BM32" s="396" t="str">
        <f>IF((U32+V32+AP32+AQ32)&gt;0,((U32+V32+AP32+AQ32)*BG32*IF('Daten 2015'!$AY29=TRUE,'Daten 2015'!AK29,'Daten 2015'!#REF!)*'Daten 2015'!AS29/100/(U32+V32+AP32+AQ32))+((U32+V32+AP32+AQ32)*IF('Daten 2015'!$AY29=TRUE,'Daten 2015'!W29,'Daten 2015'!I29)*'Daten 2015'!AS29/100/(U32+V32+AP32+AQ32)),"---")</f>
        <v>---</v>
      </c>
      <c r="BN32" s="396" t="str">
        <f>IF((W32+X32+AR32+AS32)&gt;0,((V32+W32+AR32+AS32)*BG32*IF('Daten 2015'!$AY29=TRUE,'Daten 2015'!AL29,'Daten 2015'!#REF!)*'Daten 2015'!AS29/100/(V32+W32+AR32+AS32))+((W32+X32+AR32+AS32)*IF('Daten 2015'!$AY29=TRUE,'Daten 2015'!X29,'Daten 2015'!J29)*'Daten 2015'!AS29/100/(W32+X32+AR32+AS32)),"---")</f>
        <v>---</v>
      </c>
      <c r="BO32" s="396" t="str">
        <f>IF((Y32+Z32+AT32+AU32)&gt;0,((Y32+Z32+AT32+AU32)*BG32*IF('Daten 2015'!$AY29=TRUE,'Daten 2015'!AM29,'Daten 2015'!#REF!)*'Daten 2015'!AS29/100/(Y32+Z32+AT32+AU32))+((Y32+Z32+AT32+AU32)*IF('Daten 2015'!$AY29=TRUE,'Daten 2015'!Y29,'Daten 2015'!K29)*'Daten 2015'!AS29/100/(Y32+Z32+AT32+AU32)),"---")</f>
        <v>---</v>
      </c>
      <c r="BP32" s="396" t="str">
        <f>IF((AA32+AB32+AV32+AW32)&gt;0,((AA32+AB32+AV32+AW32)*BG32*IF('Daten 2015'!$AY29=TRUE,'Daten 2015'!AN29,'Daten 2015'!#REF!)*'Daten 2015'!AS29/100/(AA32+AB32+AV32+AW32))+((AA32+AB32+AV32+AW32)*IF('Daten 2015'!$AY29=TRUE,'Daten 2015'!Z29,'Daten 2015'!L29)*'Daten 2015'!AS29/100/(AA32+AB32+AV32+AW32)),"---")</f>
        <v>---</v>
      </c>
      <c r="BQ32" s="396" t="str">
        <f>IF((AC32+AD32+AX32+AY32)&gt;0,((AC32+AD32+AX32+AY32)*BG32*IF('Daten 2015'!$AY29=TRUE,'Daten 2015'!AO29,'Daten 2015'!#REF!)*'Daten 2015'!AS29/100/(AC32+AD32+AX32+AY32))+((AC32+AD32+AX32+AY32)*IF('Daten 2015'!$AY29=TRUE,'Daten 2015'!AA29,'Daten 2015'!M29)*'Daten 2015'!AS29/100/(AC32+AD32+AX32+AY32)),"---")</f>
        <v>---</v>
      </c>
      <c r="BR32" s="396" t="str">
        <f>IF((AE32+AF32+AZ32+BA32)&gt;0,((AE32+AF32+AZ32+BA32)*BG32*IF('Daten 2015'!$AY29=TRUE,'Daten 2015'!AP29,'Daten 2015'!#REF!)*'Daten 2015'!AS29/100/(AE32+AF32+AZ32+BA32))+((AE32+AF32+AZ32+BA32)*IF('Daten 2015'!$AY29=TRUE,'Daten 2015'!AB29,'Daten 2015'!N29)*'Daten 2015'!AS29/100/(AE32+AF32+AZ32+BA32)),"---")</f>
        <v>---</v>
      </c>
      <c r="BS32" s="396" t="str">
        <f>IF((AG32+AH32+BB32+BC32)&gt;0,((AA32+AB32+AV32+AW32)*BG32*IF('Daten 2015'!$AY29=TRUE,'Daten 2015'!AQ29,'Daten 2015'!#REF!)*'Daten 2015'!AS29/100/(AA32+AB32+AV32+AW32))+((AA32+AB32+AV32+AW32)*IF('Daten 2015'!$AY29=TRUE,'Daten 2015'!AC29,'Daten 2015'!O29)*'Daten 2015'!AS29/100/(AA32+AB32+AV32+AW32)),"---")</f>
        <v>---</v>
      </c>
      <c r="BT32" s="289">
        <f xml:space="preserve"> IF(ISERROR(((G32+H32+J32+K32)*BI32)-(( G32+H32+J32+K32)*'Daten 2015'!C29*'Daten 2015'!AS29/100)),0,(( G32+H32+J32+K32)*BI32)-(( G32+H32+J32+K32)*'Daten 2015'!C29*'Daten 2015'!AS29/100))+
IF(ISERROR(((M32+N32+O32+P32+AJ32+AK32)*BJ32)-((M32+N32+O32+P32+AJ32+AK32)*'Daten 2015'!D29*'Daten 2015'!AS29/100)),0,((M32+N32+O32+P32+AJ32+AK32)*BJ32)-((M32+N32+O32+P32+AJ32+AK32)*'Daten 2015'!D29*'Daten 2015'!AS29/100))+IF(ISERROR(((Q32+R32+AL32+AM32)*#REF!)-((Q32+R32+AL32+AM32)*'Daten 2015'!E29*'Daten 2015'!AS29/100)),0,((Q32+R32+AL32+AM32)*#REF!)-((Q32+R32+AL32+AM32)*'Daten 2015'!E29*'Daten 2015'!AS29/100))+IF(ISERROR(((S32+T32+AN32+AO32)*BK32)-((S32+T32+AN32+AO32)*'Daten 2015'!G29*'Daten 2015'!AS29/100)),0,((S32+T32+AN32+AO32)*BK32)-((S32+T32+AN32+AO32)*'Daten 2015'!G29*'Daten 2015'!AS29/100))+IF(ISERROR(((U32+V32+AP32+AQ32)*BM32)-((U32+V32+AP32+AQ32)*'Daten 2015'!#REF!*'Daten 2015'!AS29/100)),0,((U32+V32+AP32+AQ32)*BM32)-((U32+V32+AP32+AQ32)*'Daten 2015'!#REF!*'Daten 2015'!AS29/100))+IF(ISERROR(((W32+X32+AR32+AS32)*BN32)-((W32+X32+AR32+AS32)*'Daten 2015'!#REF!*'Daten 2015'!AS29/100)),0,((W32+X32+AR32+AS32)*BN32)-((W32+X32+AR32+AS32)*'Daten 2015'!#REF!*'Daten 2015'!AS29/100))+IF(ISERROR(((Y32+Z32+AT32+AU32)*BO32)-((Y32+Z32+AT32+AU32)*'Daten 2015'!#REF!*'Daten 2015'!AS29/100)),0,((Y32+Z32+AT32+AU32)*BO32)-(( Y32+Z32+AT32+AU32)*'Daten 2015'!#REF!*'Daten 2015'!AS29/100))+IF(ISERROR(((AA32+AB32+AV32+AW32)*BP32)-((AA32+AB32+AV32+AW32)*'Daten 2015'!#REF!*'Daten 2015'!AS29/100)),0,((AA32+AB32+AV32+AW32)*BP32)-((AA32+AB32+AV32+AW32)*'Daten 2015'!#REF!*'Daten 2015'!AS29/100))+IF(ISERROR(((AC32+AD32+AX32+AY32)*BQ32)-((AC32+AD32+AX32+AY32)*'Daten 2015'!#REF!*'Daten 2015'!AS29/100)),0,(( AC32+AD32+AX32+AY32)*BQ32)-(( AC32+AD32+AX32+AY32)*'Daten 2015'!#REF!*'Daten 2015'!AS29/100))+IF(ISERROR(((AE32+AF32+AZ32+BA32)*BR32)-((AE32+AF32+AZ32+BA32)*'Daten 2015'!#REF!*'Daten 2015'!AS29/100)),0,(( AE32+AF32+AZ32+BA32)*BR32)-((AE32+AF32+AZ32+BA32)*'Daten 2015'!#REF!*'Daten 2015'!AS29/100))+IF(ISERROR(((AG32+AH32+BB32+BC32)*BS32)-(( AG32+AH32+BB32+BC32)*'Daten 2015'!#REF!*'Daten 2015'!AS29/100)),0,(( AG32+AH32+BB32+BC32)*BS32)-(( AG32+AH32+BB32+BC32)*'Daten 2015'!#REF!*'Daten 2015'!AS29/100))</f>
        <v>0</v>
      </c>
      <c r="BU32" s="710">
        <f>BT32+BT33+BT34+BT35</f>
        <v>0</v>
      </c>
      <c r="BV32" s="730"/>
      <c r="BW32" s="386" t="s">
        <v>165</v>
      </c>
      <c r="BX32" s="267"/>
      <c r="BY32" s="270"/>
      <c r="BZ32" s="267"/>
      <c r="CA32" s="267"/>
      <c r="CB32" s="267"/>
    </row>
    <row r="33" spans="2:80" ht="16.5" customHeight="1" x14ac:dyDescent="0.25">
      <c r="B33" s="896"/>
      <c r="C33" s="899"/>
      <c r="D33" s="496"/>
      <c r="E33" s="497" t="s">
        <v>166</v>
      </c>
      <c r="F33" s="448"/>
      <c r="G33" s="498">
        <f>VT!G33</f>
        <v>0</v>
      </c>
      <c r="H33" s="499">
        <f>VT!H33</f>
        <v>0</v>
      </c>
      <c r="I33" s="448"/>
      <c r="J33" s="498">
        <f>VT!J33</f>
        <v>0</v>
      </c>
      <c r="K33" s="499">
        <f>VT!K33</f>
        <v>0</v>
      </c>
      <c r="M33" s="818">
        <f>VT!M33</f>
        <v>0</v>
      </c>
      <c r="N33" s="819"/>
      <c r="O33" s="825">
        <f>VT!O33</f>
        <v>0</v>
      </c>
      <c r="P33" s="819"/>
      <c r="Q33" s="838"/>
      <c r="R33" s="838"/>
      <c r="S33" s="838"/>
      <c r="T33" s="901"/>
      <c r="U33" s="500">
        <f>VT!U33</f>
        <v>0</v>
      </c>
      <c r="V33" s="500">
        <f>VT!V33</f>
        <v>0</v>
      </c>
      <c r="W33" s="500">
        <f>VT!W33</f>
        <v>0</v>
      </c>
      <c r="X33" s="500">
        <f>VT!X33</f>
        <v>0</v>
      </c>
      <c r="Y33" s="500">
        <f>VT!Y33</f>
        <v>0</v>
      </c>
      <c r="Z33" s="500">
        <f>VT!Z33</f>
        <v>0</v>
      </c>
      <c r="AA33" s="500">
        <f>VT!AA33</f>
        <v>0</v>
      </c>
      <c r="AB33" s="500">
        <f>VT!AB33</f>
        <v>0</v>
      </c>
      <c r="AC33" s="500">
        <f>VT!AC33</f>
        <v>0</v>
      </c>
      <c r="AD33" s="500">
        <f>VT!AD33</f>
        <v>0</v>
      </c>
      <c r="AE33" s="500">
        <f>VT!AE33</f>
        <v>0</v>
      </c>
      <c r="AF33" s="500">
        <f>VT!AF33</f>
        <v>0</v>
      </c>
      <c r="AG33" s="500">
        <f>VT!AG33</f>
        <v>0</v>
      </c>
      <c r="AH33" s="501">
        <f>VT!AH33</f>
        <v>0</v>
      </c>
      <c r="AI33" s="452"/>
      <c r="AJ33" s="485">
        <f>VT!AJ33</f>
        <v>0</v>
      </c>
      <c r="AK33" s="483">
        <f>VT!AK33</f>
        <v>0</v>
      </c>
      <c r="AL33" s="837"/>
      <c r="AM33" s="838"/>
      <c r="AN33" s="838"/>
      <c r="AO33" s="901"/>
      <c r="AP33" s="483">
        <f>VT!AP33</f>
        <v>0</v>
      </c>
      <c r="AQ33" s="483">
        <f>VT!AQ33</f>
        <v>0</v>
      </c>
      <c r="AR33" s="483">
        <f>VT!AR33</f>
        <v>0</v>
      </c>
      <c r="AS33" s="483">
        <f>VT!AS33</f>
        <v>0</v>
      </c>
      <c r="AT33" s="483">
        <f>VT!AT33</f>
        <v>0</v>
      </c>
      <c r="AU33" s="483">
        <f>VT!AU33</f>
        <v>0</v>
      </c>
      <c r="AV33" s="483">
        <f>VT!AV33</f>
        <v>0</v>
      </c>
      <c r="AW33" s="483">
        <f>VT!AW33</f>
        <v>0</v>
      </c>
      <c r="AX33" s="483">
        <f>VT!AX33</f>
        <v>0</v>
      </c>
      <c r="AY33" s="483">
        <f>VT!AY33</f>
        <v>0</v>
      </c>
      <c r="AZ33" s="483">
        <f>VT!AZ33</f>
        <v>0</v>
      </c>
      <c r="BA33" s="483">
        <f>VT!BA33</f>
        <v>0</v>
      </c>
      <c r="BB33" s="483">
        <f>VT!BB33</f>
        <v>0</v>
      </c>
      <c r="BC33" s="484">
        <f>VT!BC33</f>
        <v>0</v>
      </c>
      <c r="BD33" s="260"/>
      <c r="BE33" s="388" t="s">
        <v>166</v>
      </c>
      <c r="BF33" s="403">
        <f>((G33+H33+J33+K33)*'Daten 2015'!Q30)+((M33+N33+O33+P33+AJ33+AK33)*'Daten 2015'!R30)+((Q33+R33+AL33+AM33)*'Daten 2015'!S30)+((U33+V33+AP33+AQ33)*'Daten 2015'!W30)+((W33+X33+AR33+AS33)*'Daten 2015'!X30)+((Y33+Z33+AT33+AU33)*'Daten 2015'!Y30)+((AA33+AB33+AV33+AW33)*'Daten 2015'!Z30)+((AC33+AD33+AX33+AY33)*'Daten 2015'!AA30)+((AE33+AF33+AZ33+BA33)*'Daten 2015'!AB30)+((AG33+AH33+BB33+BC33)*'Daten 2015'!AC30)</f>
        <v>0</v>
      </c>
      <c r="BG33" s="319">
        <f>IF(IF(IF(ISERROR(((BF33)-'Daten 2015'!AU30)/(BF33)),0,((BF33)-'Daten 2015'!AU30)/(BF33))&gt;0.5,('Daten 2015'!AU30+0.5*(IF(BF33&lt;'Daten 2015'!AV30,BF33,'Daten 2015'!AV30)-2*'Daten 2015'!AU30))/BF33,IF(ISERROR(((BF33)-'Daten 2015'!AU30)/(BF33)),0,((BF33)-'Daten 2015'!AU30)/(BF33)))&lt;0,0,IF(IF(ISERROR(((BF33)-'Daten 2015'!AU30)/(BF33)),0,((BF33)-'Daten 2015'!AU30)/(BF33))&gt;0.5,('Daten 2015'!AU30+0.5*(IF(BF33&lt;'Daten 2015'!AV30,BF33,'Daten 2015'!AV30)-2*'Daten 2015'!AU30))/BF33,IF(ISERROR(((BF33)-'Daten 2015'!AU30)/(BF33)),0,((BF33)-'Daten 2015'!AU30)/(BF33))))</f>
        <v>0</v>
      </c>
      <c r="BH33" s="320">
        <f>BT33/'Daten 2015'!AS30*100</f>
        <v>0</v>
      </c>
      <c r="BI33" s="404" t="str">
        <f>IF((G33+H33+J33+K33)&gt;0,((G33+H33+J33+K33)*BG33*IF('Daten 2015'!AY30=TRUE,'Daten 2015'!AE30,'Daten 2015'!#REF!)*'Daten 2015'!AS30/100/(G33+H33+J33+K33))+((G33+H33+J33+K33)*IF('Daten 2015'!AY30=TRUE,'Daten 2015'!Q30,'Daten 2015'!#REF!)*'Daten 2015'!AS30/100/(G33+H33+J33+K33)),"---")</f>
        <v>---</v>
      </c>
      <c r="BJ33" s="404" t="str">
        <f>IF((M33+O33+AJ33+AK33)&gt;0,((M33+O33+AJ33+AK33)*BG33*IF('Daten 2015'!AY30=TRUE,'Daten 2015'!AF30,'Daten 2015'!#REF!)*'Daten 2015'!AS30/100/(M33+O33+AJ33+AK33))+((M33+O33+AJ33+AK33)*IF('Daten 2015'!AY30=TRUE,'Daten 2015'!R30,'Daten 2015'!D30)*'Daten 2015'!AS30/100/(M33+O33+AJ33+AK33)),"---")</f>
        <v>---</v>
      </c>
      <c r="BK33" s="683"/>
      <c r="BL33" s="693"/>
      <c r="BM33" s="396" t="str">
        <f>IF((U33+V33+AP33+AQ33)&gt;0,((U33+V33+AP33+AQ33)*BG33*IF('Daten 2015'!$AY30=TRUE,'Daten 2015'!AK30,'Daten 2015'!#REF!)*'Daten 2015'!AS30/100/(U33+V33+AP33+AQ33))+((U33+V33+AP33+AQ33)*IF('Daten 2015'!$AY30=TRUE,'Daten 2015'!W30,'Daten 2015'!I30)*'Daten 2015'!AS30/100/(U33+V33+AP33+AQ33)),"---")</f>
        <v>---</v>
      </c>
      <c r="BN33" s="396" t="str">
        <f>IF((W33+X33+AR33+AS33)&gt;0,((V33+W33+AR33+AS33)*BG33*IF('Daten 2015'!$AY30=TRUE,'Daten 2015'!AL30,'Daten 2015'!#REF!)*'Daten 2015'!AS30/100/(V33+W33+AR33+AS33))+((W33+X33+AR33+AS33)*IF('Daten 2015'!$AY30=TRUE,'Daten 2015'!X30,'Daten 2015'!J30)*'Daten 2015'!AS30/100/(W33+X33+AR33+AS33)),"---")</f>
        <v>---</v>
      </c>
      <c r="BO33" s="396" t="str">
        <f>IF((Y33+Z33+AT33+AU33)&gt;0,((Y33+Z33+AT33+AU33)*BG33*IF('Daten 2015'!$AY30=TRUE,'Daten 2015'!AM30,'Daten 2015'!#REF!)*'Daten 2015'!AS30/100/(Y33+Z33+AT33+AU33))+((Y33+Z33+AT33+AU33)*IF('Daten 2015'!$AY30=TRUE,'Daten 2015'!Y30,'Daten 2015'!K30)*'Daten 2015'!AS30/100/(Y33+Z33+AT33+AU33)),"---")</f>
        <v>---</v>
      </c>
      <c r="BP33" s="396" t="str">
        <f>IF((AA33+AB33+AV33+AW33)&gt;0,((AA33+AB33+AV33+AW33)*BG33*IF('Daten 2015'!$AY30=TRUE,'Daten 2015'!AN30,'Daten 2015'!#REF!)*'Daten 2015'!AS30/100/(AA33+AB33+AV33+AW33))+((AA33+AB33+AV33+AW33)*IF('Daten 2015'!$AY30=TRUE,'Daten 2015'!Z30,'Daten 2015'!L30)*'Daten 2015'!AS30/100/(AA33+AB33+AV33+AW33)),"---")</f>
        <v>---</v>
      </c>
      <c r="BQ33" s="396" t="str">
        <f>IF((AC33+AD33+AX33+AY33)&gt;0,((AC33+AD33+AX33+AY33)*BG33*IF('Daten 2015'!$AY30=TRUE,'Daten 2015'!AO30,'Daten 2015'!#REF!)*'Daten 2015'!AS30/100/(AC33+AD33+AX33+AY33))+((AC33+AD33+AX33+AY33)*IF('Daten 2015'!$AY30=TRUE,'Daten 2015'!AA30,'Daten 2015'!M30)*'Daten 2015'!AS30/100/(AC33+AD33+AX33+AY33)),"---")</f>
        <v>---</v>
      </c>
      <c r="BR33" s="396" t="str">
        <f>IF((AE33+AF33+AZ33+BA33)&gt;0,((AE33+AF33+AZ33+BA33)*BG33*IF('Daten 2015'!$AY30=TRUE,'Daten 2015'!AP30,'Daten 2015'!#REF!)*'Daten 2015'!AS30/100/(AE33+AF33+AZ33+BA33))+((AE33+AF33+AZ33+BA33)*IF('Daten 2015'!$AY30=TRUE,'Daten 2015'!AB30,'Daten 2015'!N30)*'Daten 2015'!AS30/100/(AE33+AF33+AZ33+BA33)),"---")</f>
        <v>---</v>
      </c>
      <c r="BS33" s="396" t="str">
        <f>IF((AG33+AH33+BB33+BC33)&gt;0,((AA33+AB33+AV33+AW33)*BG33*IF('Daten 2015'!$AY30=TRUE,'Daten 2015'!AQ30,'Daten 2015'!#REF!)*'Daten 2015'!AS30/100/(AA33+AB33+AV33+AW33))+((AA33+AB33+AV33+AW33)*IF('Daten 2015'!$AY30=TRUE,'Daten 2015'!AC30,'Daten 2015'!O30)*'Daten 2015'!AS30/100/(AA33+AB33+AV33+AW33)),"---")</f>
        <v>---</v>
      </c>
      <c r="BT33" s="265">
        <f xml:space="preserve"> IF(ISERROR(((G33+H33+J33+K33)*BI33)-(( G33+H33+J33+K33)*'Daten 2015'!C30*'Daten 2015'!AS30/100)),0,(( G33+H33+J33+K33)*BI33)-(( G33+H33+J33+K33)*'Daten 2015'!C30*'Daten 2015'!AS30/100))+
IF(ISERROR(((M33+N33+O33+P33+AJ33+AK33)*BJ33)-((M33+N33+O33+P33+AJ33+AK33)*'Daten 2015'!D30*'Daten 2015'!AS30/100)),0,((M33+N33+O33+P33+AJ33+AK33)*BJ33)-((M33+N33+O33+P33+AJ33+AK33)*'Daten 2015'!D30*'Daten 2015'!AS30/100))+IF(ISERROR(((Q33+R33+AL33+AM33)*#REF!)-((Q33+R33+AL33+AM33)*'Daten 2015'!E30*'Daten 2015'!AS30/100)),0,((Q33+R33+AL33+AM33)*#REF!)-((Q33+R33+AL33+AM33)*'Daten 2015'!E30*'Daten 2015'!AS30/100))+IF(ISERROR(((S33+T33+AN33+AO33)*BK33)-((S33+T33+AN33+AO33)*'Daten 2015'!G30*'Daten 2015'!AS30/100)),0,((S33+T33+AN33+AO33)*BK33)-((S33+T33+AN33+AO33)*'Daten 2015'!G30*'Daten 2015'!AS30/100))+IF(ISERROR(((U33+V33+AP33+AQ33)*BM33)-((U33+V33+AP33+AQ33)*'Daten 2015'!#REF!*'Daten 2015'!AS30/100)),0,((U33+V33+AP33+AQ33)*BM33)-((U33+V33+AP33+AQ33)*'Daten 2015'!#REF!*'Daten 2015'!AS30/100))+IF(ISERROR(((W33+X33+AR33+AS33)*BN33)-((W33+X33+AR33+AS33)*'Daten 2015'!#REF!*'Daten 2015'!AS30/100)),0,((W33+X33+AR33+AS33)*BN33)-((W33+X33+AR33+AS33)*'Daten 2015'!#REF!*'Daten 2015'!AS30/100))+IF(ISERROR(((Y33+Z33+AT33+AU33)*BO33)-((Y33+Z33+AT33+AU33)*'Daten 2015'!#REF!*'Daten 2015'!AS30/100)),0,((Y33+Z33+AT33+AU33)*BO33)-(( Y33+Z33+AT33+AU33)*'Daten 2015'!#REF!*'Daten 2015'!AS30/100))+IF(ISERROR(((AA33+AB33+AV33+AW33)*BP33)-((AA33+AB33+AV33+AW33)*'Daten 2015'!#REF!*'Daten 2015'!AS30/100)),0,((AA33+AB33+AV33+AW33)*BP33)-((AA33+AB33+AV33+AW33)*'Daten 2015'!#REF!*'Daten 2015'!AS30/100))+IF(ISERROR(((AC33+AD33+AX33+AY33)*BQ33)-((AC33+AD33+AX33+AY33)*'Daten 2015'!#REF!*'Daten 2015'!AS30/100)),0,(( AC33+AD33+AX33+AY33)*BQ33)-(( AC33+AD33+AX33+AY33)*'Daten 2015'!#REF!*'Daten 2015'!AS30/100))+IF(ISERROR(((AE33+AF33+AZ33+BA33)*BR33)-((AE33+AF33+AZ33+BA33)*'Daten 2015'!#REF!*'Daten 2015'!AS30/100)),0,(( AE33+AF33+AZ33+BA33)*BR33)-((AE33+AF33+AZ33+BA33)*'Daten 2015'!#REF!*'Daten 2015'!AS30/100))+IF(ISERROR(((AG33+AH33+BB33+BC33)*BS33)-(( AG33+AH33+BB33+BC33)*'Daten 2015'!#REF!*'Daten 2015'!AS30/100)),0,(( AG33+AH33+BB33+BC33)*BS33)-(( AG33+AH33+BB33+BC33)*'Daten 2015'!#REF!*'Daten 2015'!AS30/100))</f>
        <v>0</v>
      </c>
      <c r="BU33" s="711"/>
      <c r="BV33" s="730"/>
      <c r="BW33" s="388" t="s">
        <v>166</v>
      </c>
      <c r="BX33" s="267"/>
      <c r="BY33" s="270"/>
      <c r="BZ33" s="267"/>
      <c r="CA33" s="267"/>
      <c r="CB33" s="267"/>
    </row>
    <row r="34" spans="2:80" ht="16.5" customHeight="1" x14ac:dyDescent="0.25">
      <c r="B34" s="896"/>
      <c r="C34" s="899"/>
      <c r="D34" s="496"/>
      <c r="E34" s="497" t="s">
        <v>167</v>
      </c>
      <c r="F34" s="448"/>
      <c r="G34" s="498">
        <f>VT!G34</f>
        <v>0</v>
      </c>
      <c r="H34" s="499">
        <f>VT!H34</f>
        <v>0</v>
      </c>
      <c r="I34" s="448"/>
      <c r="J34" s="498">
        <f>VT!J34</f>
        <v>0</v>
      </c>
      <c r="K34" s="499">
        <f>VT!K34</f>
        <v>0</v>
      </c>
      <c r="M34" s="818">
        <f>VT!M34</f>
        <v>0</v>
      </c>
      <c r="N34" s="819"/>
      <c r="O34" s="825">
        <f>VT!O34</f>
        <v>0</v>
      </c>
      <c r="P34" s="819"/>
      <c r="Q34" s="838"/>
      <c r="R34" s="838"/>
      <c r="S34" s="838"/>
      <c r="T34" s="901"/>
      <c r="U34" s="483">
        <f>VT!U34</f>
        <v>0</v>
      </c>
      <c r="V34" s="483">
        <f>VT!V34</f>
        <v>0</v>
      </c>
      <c r="W34" s="483">
        <f>VT!W34</f>
        <v>0</v>
      </c>
      <c r="X34" s="483">
        <f>VT!X34</f>
        <v>0</v>
      </c>
      <c r="Y34" s="483">
        <f>VT!Y34</f>
        <v>0</v>
      </c>
      <c r="Z34" s="483">
        <f>VT!Z34</f>
        <v>0</v>
      </c>
      <c r="AA34" s="483">
        <f>VT!AA34</f>
        <v>0</v>
      </c>
      <c r="AB34" s="483">
        <f>VT!AB34</f>
        <v>0</v>
      </c>
      <c r="AC34" s="483">
        <f>VT!AC34</f>
        <v>0</v>
      </c>
      <c r="AD34" s="483">
        <f>VT!AD34</f>
        <v>0</v>
      </c>
      <c r="AE34" s="483">
        <f>VT!AE34</f>
        <v>0</v>
      </c>
      <c r="AF34" s="483">
        <f>VT!AF34</f>
        <v>0</v>
      </c>
      <c r="AG34" s="483">
        <f>VT!AG34</f>
        <v>0</v>
      </c>
      <c r="AH34" s="484">
        <f>VT!AH34</f>
        <v>0</v>
      </c>
      <c r="AI34" s="452"/>
      <c r="AJ34" s="485">
        <f>VT!AJ34</f>
        <v>0</v>
      </c>
      <c r="AK34" s="483">
        <f>VT!AK34</f>
        <v>0</v>
      </c>
      <c r="AL34" s="837"/>
      <c r="AM34" s="838"/>
      <c r="AN34" s="838"/>
      <c r="AO34" s="901"/>
      <c r="AP34" s="483">
        <f>VT!AP34</f>
        <v>0</v>
      </c>
      <c r="AQ34" s="483">
        <f>VT!AQ34</f>
        <v>0</v>
      </c>
      <c r="AR34" s="483">
        <f>VT!AR34</f>
        <v>0</v>
      </c>
      <c r="AS34" s="483">
        <f>VT!AS34</f>
        <v>0</v>
      </c>
      <c r="AT34" s="483">
        <f>VT!AT34</f>
        <v>0</v>
      </c>
      <c r="AU34" s="483">
        <f>VT!AU34</f>
        <v>0</v>
      </c>
      <c r="AV34" s="483">
        <f>VT!AV34</f>
        <v>0</v>
      </c>
      <c r="AW34" s="483">
        <f>VT!AW34</f>
        <v>0</v>
      </c>
      <c r="AX34" s="483">
        <f>VT!AX34</f>
        <v>0</v>
      </c>
      <c r="AY34" s="483">
        <f>VT!AY34</f>
        <v>0</v>
      </c>
      <c r="AZ34" s="483">
        <f>VT!AZ34</f>
        <v>0</v>
      </c>
      <c r="BA34" s="483">
        <f>VT!BA34</f>
        <v>0</v>
      </c>
      <c r="BB34" s="483">
        <f>VT!BB34</f>
        <v>0</v>
      </c>
      <c r="BC34" s="484">
        <f>VT!BC34</f>
        <v>0</v>
      </c>
      <c r="BD34" s="260"/>
      <c r="BE34" s="388" t="s">
        <v>167</v>
      </c>
      <c r="BF34" s="403">
        <f>((G34+H34+J34+K34)*'Daten 2015'!Q31)+((M34+N34+O34+P34+AJ34+AK34)*'Daten 2015'!R31)+((Q34+R34+AL34+AM34)*'Daten 2015'!S31)+((U34+V34+AP34+AQ34)*'Daten 2015'!W31)+((W34+X34+AR34+AS34)*'Daten 2015'!X31)+((Y34+Z34+AT34+AU34)*'Daten 2015'!Y31)+((AA34+AB34+AV34+AW34)*'Daten 2015'!Z31)+((AC34+AD34+AX34+AY34)*'Daten 2015'!AA31)+((AE34+AF34+AZ34+BA34)*'Daten 2015'!AB31)+((AG34+AH34+BB34+BC34)*'Daten 2015'!AC31)</f>
        <v>0</v>
      </c>
      <c r="BG34" s="319">
        <f>IF(IF(IF(ISERROR(((BF34)-'Daten 2015'!AU31)/(BF34)),0,((BF34)-'Daten 2015'!AU31)/(BF34))&gt;0.5,('Daten 2015'!AU31+0.5*(IF(BF34&lt;'Daten 2015'!AV31,BF34,'Daten 2015'!AV31)-2*'Daten 2015'!AU31))/BF34,IF(ISERROR(((BF34)-'Daten 2015'!AU31)/(BF34)),0,((BF34)-'Daten 2015'!AU31)/(BF34)))&lt;0,0,IF(IF(ISERROR(((BF34)-'Daten 2015'!AU31)/(BF34)),0,((BF34)-'Daten 2015'!AU31)/(BF34))&gt;0.5,('Daten 2015'!AU31+0.5*(IF(BF34&lt;'Daten 2015'!AV31,BF34,'Daten 2015'!AV31)-2*'Daten 2015'!AU31))/BF34,IF(ISERROR(((BF34)-'Daten 2015'!AU31)/(BF34)),0,((BF34)-'Daten 2015'!AU31)/(BF34))))</f>
        <v>0</v>
      </c>
      <c r="BH34" s="320">
        <f>BT34/'Daten 2015'!AS31*100</f>
        <v>0</v>
      </c>
      <c r="BI34" s="404" t="str">
        <f>IF((G34+H34+J34+K34)&gt;0,((G34+H34+J34+K34)*BG34*IF('Daten 2015'!AY31=TRUE,'Daten 2015'!AE31,'Daten 2015'!#REF!)*'Daten 2015'!AS31/100/(G34+H34+J34+K34))+((G34+H34+J34+K34)*IF('Daten 2015'!AY31=TRUE,'Daten 2015'!Q31,'Daten 2015'!#REF!)*'Daten 2015'!AS31/100/(G34+H34+J34+K34)),"---")</f>
        <v>---</v>
      </c>
      <c r="BJ34" s="404" t="str">
        <f>IF((M34+O34+AJ34+AK34)&gt;0,((M34+O34+AJ34+AK34)*BG34*IF('Daten 2015'!AY31=TRUE,'Daten 2015'!AF31,'Daten 2015'!#REF!)*'Daten 2015'!AS31/100/(M34+O34+AJ34+AK34))+((M34+O34+AJ34+AK34)*IF('Daten 2015'!AY31=TRUE,'Daten 2015'!R31,'Daten 2015'!D31)*'Daten 2015'!AS31/100/(M34+O34+AJ34+AK34)),"---")</f>
        <v>---</v>
      </c>
      <c r="BK34" s="683"/>
      <c r="BL34" s="693"/>
      <c r="BM34" s="396" t="str">
        <f>IF((U34+V34+AP34+AQ34)&gt;0,((U34+V34+AP34+AQ34)*BG34*IF('Daten 2015'!$AY31=TRUE,'Daten 2015'!AK31,'Daten 2015'!#REF!)*'Daten 2015'!AS31/100/(U34+V34+AP34+AQ34))+((U34+V34+AP34+AQ34)*IF('Daten 2015'!$AY31=TRUE,'Daten 2015'!W31,'Daten 2015'!I31)*'Daten 2015'!AS31/100/(U34+V34+AP34+AQ34)),"---")</f>
        <v>---</v>
      </c>
      <c r="BN34" s="396" t="str">
        <f>IF((W34+X34+AR34+AS34)&gt;0,((V34+W34+AR34+AS34)*BG34*IF('Daten 2015'!$AY31=TRUE,'Daten 2015'!AL31,'Daten 2015'!#REF!)*'Daten 2015'!AS31/100/(V34+W34+AR34+AS34))+((W34+X34+AR34+AS34)*IF('Daten 2015'!$AY31=TRUE,'Daten 2015'!X31,'Daten 2015'!J31)*'Daten 2015'!AS31/100/(W34+X34+AR34+AS34)),"---")</f>
        <v>---</v>
      </c>
      <c r="BO34" s="396" t="str">
        <f>IF((Y34+Z34+AT34+AU34)&gt;0,((Y34+Z34+AT34+AU34)*BG34*IF('Daten 2015'!$AY31=TRUE,'Daten 2015'!AM31,'Daten 2015'!#REF!)*'Daten 2015'!AS31/100/(Y34+Z34+AT34+AU34))+((Y34+Z34+AT34+AU34)*IF('Daten 2015'!$AY31=TRUE,'Daten 2015'!Y31,'Daten 2015'!K31)*'Daten 2015'!AS31/100/(Y34+Z34+AT34+AU34)),"---")</f>
        <v>---</v>
      </c>
      <c r="BP34" s="396" t="str">
        <f>IF((AA34+AB34+AV34+AW34)&gt;0,((AA34+AB34+AV34+AW34)*BG34*IF('Daten 2015'!$AY31=TRUE,'Daten 2015'!AN31,'Daten 2015'!#REF!)*'Daten 2015'!AS31/100/(AA34+AB34+AV34+AW34))+((AA34+AB34+AV34+AW34)*IF('Daten 2015'!$AY31=TRUE,'Daten 2015'!Z31,'Daten 2015'!L31)*'Daten 2015'!AS31/100/(AA34+AB34+AV34+AW34)),"---")</f>
        <v>---</v>
      </c>
      <c r="BQ34" s="396" t="str">
        <f>IF((AC34+AD34+AX34+AY34)&gt;0,((AC34+AD34+AX34+AY34)*BG34*IF('Daten 2015'!$AY31=TRUE,'Daten 2015'!AO31,'Daten 2015'!#REF!)*'Daten 2015'!AS31/100/(AC34+AD34+AX34+AY34))+((AC34+AD34+AX34+AY34)*IF('Daten 2015'!$AY31=TRUE,'Daten 2015'!AA31,'Daten 2015'!M31)*'Daten 2015'!AS31/100/(AC34+AD34+AX34+AY34)),"---")</f>
        <v>---</v>
      </c>
      <c r="BR34" s="396" t="str">
        <f>IF((AE34+AF34+AZ34+BA34)&gt;0,((AE34+AF34+AZ34+BA34)*BG34*IF('Daten 2015'!$AY31=TRUE,'Daten 2015'!AP31,'Daten 2015'!#REF!)*'Daten 2015'!AS31/100/(AE34+AF34+AZ34+BA34))+((AE34+AF34+AZ34+BA34)*IF('Daten 2015'!$AY31=TRUE,'Daten 2015'!AB31,'Daten 2015'!N31)*'Daten 2015'!AS31/100/(AE34+AF34+AZ34+BA34)),"---")</f>
        <v>---</v>
      </c>
      <c r="BS34" s="396" t="str">
        <f>IF((AG34+AH34+BB34+BC34)&gt;0,((AA34+AB34+AV34+AW34)*BG34*IF('Daten 2015'!$AY31=TRUE,'Daten 2015'!AQ31,'Daten 2015'!#REF!)*'Daten 2015'!AS31/100/(AA34+AB34+AV34+AW34))+((AA34+AB34+AV34+AW34)*IF('Daten 2015'!$AY31=TRUE,'Daten 2015'!AC31,'Daten 2015'!O31)*'Daten 2015'!AS31/100/(AA34+AB34+AV34+AW34)),"---")</f>
        <v>---</v>
      </c>
      <c r="BT34" s="305">
        <f xml:space="preserve"> IF(ISERROR(((G34+H34+J34+K34)*BI34)-(( G34+H34+J34+K34)*'Daten 2015'!C31*'Daten 2015'!AS31/100)),0,(( G34+H34+J34+K34)*BI34)-(( G34+H34+J34+K34)*'Daten 2015'!C31*'Daten 2015'!AS31/100))+
IF(ISERROR(((M34+N34+O34+P34+AJ34+AK34)*BJ34)-((M34+N34+O34+P34+AJ34+AK34)*'Daten 2015'!D31*'Daten 2015'!AS31/100)),0,((M34+N34+O34+P34+AJ34+AK34)*BJ34)-((M34+N34+O34+P34+AJ34+AK34)*'Daten 2015'!D31*'Daten 2015'!AS31/100))+IF(ISERROR(((Q34+R34+AL34+AM34)*#REF!)-((Q34+R34+AL34+AM34)*'Daten 2015'!E31*'Daten 2015'!AS31/100)),0,((Q34+R34+AL34+AM34)*#REF!)-((Q34+R34+AL34+AM34)*'Daten 2015'!E31*'Daten 2015'!AS31/100))+IF(ISERROR(((S34+T34+AN34+AO34)*BK34)-((S34+T34+AN34+AO34)*'Daten 2015'!G31*'Daten 2015'!AS31/100)),0,((S34+T34+AN34+AO34)*BK34)-((S34+T34+AN34+AO34)*'Daten 2015'!G31*'Daten 2015'!AS31/100))+IF(ISERROR(((U34+V34+AP34+AQ34)*BM34)-((U34+V34+AP34+AQ34)*'Daten 2015'!#REF!*'Daten 2015'!AS31/100)),0,((U34+V34+AP34+AQ34)*BM34)-((U34+V34+AP34+AQ34)*'Daten 2015'!#REF!*'Daten 2015'!AS31/100))+IF(ISERROR(((W34+X34+AR34+AS34)*BN34)-((W34+X34+AR34+AS34)*'Daten 2015'!#REF!*'Daten 2015'!AS31/100)),0,((W34+X34+AR34+AS34)*BN34)-((W34+X34+AR34+AS34)*'Daten 2015'!#REF!*'Daten 2015'!AS31/100))+IF(ISERROR(((Y34+Z34+AT34+AU34)*BO34)-((Y34+Z34+AT34+AU34)*'Daten 2015'!#REF!*'Daten 2015'!AS31/100)),0,((Y34+Z34+AT34+AU34)*BO34)-(( Y34+Z34+AT34+AU34)*'Daten 2015'!#REF!*'Daten 2015'!AS31/100))+IF(ISERROR(((AA34+AB34+AV34+AW34)*BP34)-((AA34+AB34+AV34+AW34)*'Daten 2015'!#REF!*'Daten 2015'!AS31/100)),0,((AA34+AB34+AV34+AW34)*BP34)-((AA34+AB34+AV34+AW34)*'Daten 2015'!#REF!*'Daten 2015'!AS31/100))+IF(ISERROR(((AC34+AD34+AX34+AY34)*BQ34)-((AC34+AD34+AX34+AY34)*'Daten 2015'!#REF!*'Daten 2015'!AS31/100)),0,(( AC34+AD34+AX34+AY34)*BQ34)-(( AC34+AD34+AX34+AY34)*'Daten 2015'!#REF!*'Daten 2015'!AS31/100))+IF(ISERROR(((AE34+AF34+AZ34+BA34)*BR34)-((AE34+AF34+AZ34+BA34)*'Daten 2015'!#REF!*'Daten 2015'!AS31/100)),0,(( AE34+AF34+AZ34+BA34)*BR34)-((AE34+AF34+AZ34+BA34)*'Daten 2015'!#REF!*'Daten 2015'!AS31/100))+IF(ISERROR(((AG34+AH34+BB34+BC34)*BS34)-(( AG34+AH34+BB34+BC34)*'Daten 2015'!#REF!*'Daten 2015'!AS31/100)),0,(( AG34+AH34+BB34+BC34)*BS34)-(( AG34+AH34+BB34+BC34)*'Daten 2015'!#REF!*'Daten 2015'!AS31/100))</f>
        <v>0</v>
      </c>
      <c r="BU34" s="711"/>
      <c r="BV34" s="730"/>
      <c r="BW34" s="388" t="s">
        <v>167</v>
      </c>
      <c r="BX34" s="267"/>
      <c r="BY34" s="270"/>
      <c r="BZ34" s="267"/>
      <c r="CA34" s="267"/>
      <c r="CB34" s="267"/>
    </row>
    <row r="35" spans="2:80" ht="16.5" customHeight="1" thickBot="1" x14ac:dyDescent="0.3">
      <c r="B35" s="896"/>
      <c r="C35" s="899"/>
      <c r="D35" s="486"/>
      <c r="E35" s="487" t="s">
        <v>169</v>
      </c>
      <c r="F35" s="448"/>
      <c r="G35" s="488">
        <f>VT!G35</f>
        <v>0</v>
      </c>
      <c r="H35" s="489">
        <f>VT!H35</f>
        <v>0</v>
      </c>
      <c r="I35" s="448"/>
      <c r="J35" s="488">
        <f>VT!J35</f>
        <v>0</v>
      </c>
      <c r="K35" s="489">
        <f>VT!K35</f>
        <v>0</v>
      </c>
      <c r="M35" s="820">
        <f>VT!M35</f>
        <v>0</v>
      </c>
      <c r="N35" s="821"/>
      <c r="O35" s="826">
        <f>VT!O35</f>
        <v>0</v>
      </c>
      <c r="P35" s="821"/>
      <c r="Q35" s="838"/>
      <c r="R35" s="838"/>
      <c r="S35" s="838"/>
      <c r="T35" s="901"/>
      <c r="U35" s="490">
        <f>VT!U35</f>
        <v>0</v>
      </c>
      <c r="V35" s="490">
        <f>VT!V35</f>
        <v>0</v>
      </c>
      <c r="W35" s="490">
        <f>VT!W35</f>
        <v>0</v>
      </c>
      <c r="X35" s="490">
        <f>VT!X35</f>
        <v>0</v>
      </c>
      <c r="Y35" s="490">
        <f>VT!Y35</f>
        <v>0</v>
      </c>
      <c r="Z35" s="490">
        <f>VT!Z35</f>
        <v>0</v>
      </c>
      <c r="AA35" s="490">
        <f>VT!AA35</f>
        <v>0</v>
      </c>
      <c r="AB35" s="490">
        <f>VT!AB35</f>
        <v>0</v>
      </c>
      <c r="AC35" s="490">
        <f>VT!AC35</f>
        <v>0</v>
      </c>
      <c r="AD35" s="490">
        <f>VT!AD35</f>
        <v>0</v>
      </c>
      <c r="AE35" s="490">
        <f>VT!AE35</f>
        <v>0</v>
      </c>
      <c r="AF35" s="490">
        <f>VT!AF35</f>
        <v>0</v>
      </c>
      <c r="AG35" s="490">
        <f>VT!AG35</f>
        <v>0</v>
      </c>
      <c r="AH35" s="491">
        <f>VT!AH35</f>
        <v>0</v>
      </c>
      <c r="AI35" s="452"/>
      <c r="AJ35" s="485">
        <f>VT!AJ35</f>
        <v>0</v>
      </c>
      <c r="AK35" s="483">
        <f>VT!AK35</f>
        <v>0</v>
      </c>
      <c r="AL35" s="837"/>
      <c r="AM35" s="838"/>
      <c r="AN35" s="838"/>
      <c r="AO35" s="901"/>
      <c r="AP35" s="483">
        <f>VT!AP35</f>
        <v>0</v>
      </c>
      <c r="AQ35" s="483">
        <f>VT!AQ35</f>
        <v>0</v>
      </c>
      <c r="AR35" s="483">
        <f>VT!AR35</f>
        <v>0</v>
      </c>
      <c r="AS35" s="483">
        <f>VT!AS35</f>
        <v>0</v>
      </c>
      <c r="AT35" s="483">
        <f>VT!AT35</f>
        <v>0</v>
      </c>
      <c r="AU35" s="483">
        <f>VT!AU35</f>
        <v>0</v>
      </c>
      <c r="AV35" s="483">
        <f>VT!AV35</f>
        <v>0</v>
      </c>
      <c r="AW35" s="483">
        <f>VT!AW35</f>
        <v>0</v>
      </c>
      <c r="AX35" s="483">
        <f>VT!AX35</f>
        <v>0</v>
      </c>
      <c r="AY35" s="483">
        <f>VT!AY35</f>
        <v>0</v>
      </c>
      <c r="AZ35" s="483">
        <f>VT!AZ35</f>
        <v>0</v>
      </c>
      <c r="BA35" s="483">
        <f>VT!BA35</f>
        <v>0</v>
      </c>
      <c r="BB35" s="483">
        <f>VT!BB35</f>
        <v>0</v>
      </c>
      <c r="BC35" s="484">
        <f>VT!BC35</f>
        <v>0</v>
      </c>
      <c r="BD35" s="260"/>
      <c r="BE35" s="389" t="s">
        <v>169</v>
      </c>
      <c r="BF35" s="308">
        <f>((G35+H35+J35+K35)*'Daten 2015'!Q32)+((M35+N35+O35+P35+AJ35+AK35)*'Daten 2015'!R32)+((Q35+R35+AL35+AM35)*'Daten 2015'!S32)+((U35+V35+AP35+AQ35)*'Daten 2015'!W32)+((W35+X35+AR35+AS35)*'Daten 2015'!X32)+((Y35+Z35+AT35+AU35)*'Daten 2015'!Y32)+((AA35+AB35+AV35+AW35)*'Daten 2015'!Z32)+((AC35+AD35+AX35+AY35)*'Daten 2015'!AA32)+((AE35+AF35+AZ35+BA35)*'Daten 2015'!AB32)+((AG35+AH35+BB35+BC35)*'Daten 2015'!AC32)</f>
        <v>0</v>
      </c>
      <c r="BG35" s="324">
        <f>IF(IF(IF(ISERROR(((BF35)-'Daten 2015'!AU32)/(BF35)),0,((BF35)-'Daten 2015'!AU32)/(BF35))&gt;0.5,('Daten 2015'!AU32+0.5*(IF(BF35&lt;'Daten 2015'!AV32,BF35,'Daten 2015'!AV32)-2*'Daten 2015'!AU32))/BF35,IF(ISERROR(((BF35)-'Daten 2015'!AU32)/(BF35)),0,((BF35)-'Daten 2015'!AU32)/(BF35)))&lt;0,0,IF(IF(ISERROR(((BF35)-'Daten 2015'!AU32)/(BF35)),0,((BF35)-'Daten 2015'!AU32)/(BF35))&gt;0.5,('Daten 2015'!AU32+0.5*(IF(BF35&lt;'Daten 2015'!AV32,BF35,'Daten 2015'!AV32)-2*'Daten 2015'!AU32))/BF35,IF(ISERROR(((BF35)-'Daten 2015'!AU32)/(BF35)),0,((BF35)-'Daten 2015'!AU32)/(BF35))))</f>
        <v>0</v>
      </c>
      <c r="BH35" s="325">
        <f>BT35/'Daten 2015'!AS32*100</f>
        <v>0</v>
      </c>
      <c r="BI35" s="400" t="str">
        <f>IF((G35+H35+J35+K35)&gt;0,((G35+H35+J35+K35)*BG35*IF('Daten 2015'!AY32=TRUE,'Daten 2015'!AE32,'Daten 2015'!#REF!)*'Daten 2015'!AS32/100/(G35+H35+J35+K35))+((G35+H35+J35+K35)*IF('Daten 2015'!AY32=TRUE,'Daten 2015'!Q32,'Daten 2015'!#REF!)*'Daten 2015'!AS32/100/(G35+H35+J35+K35)),"---")</f>
        <v>---</v>
      </c>
      <c r="BJ35" s="400" t="str">
        <f>IF((M35+O35+AJ35+AK35)&gt;0,((M35+O35+AJ35+AK35)*BG35*IF('Daten 2015'!AY32=TRUE,'Daten 2015'!AF32,'Daten 2015'!#REF!)*'Daten 2015'!AS32/100/(M35+O35+AJ35+AK35))+((M35+O35+AJ35+AK35)*IF('Daten 2015'!AY32=TRUE,'Daten 2015'!R32,'Daten 2015'!D32)*'Daten 2015'!AS32/100/(M35+O35+AJ35+AK35)),"---")</f>
        <v>---</v>
      </c>
      <c r="BK35" s="683"/>
      <c r="BL35" s="693"/>
      <c r="BM35" s="400" t="str">
        <f>IF((U35+V35+AP35+AQ35)&gt;0,((U35+V35+AP35+AQ35)*BG35*IF('Daten 2015'!$AY32=TRUE,'Daten 2015'!AK32,'Daten 2015'!#REF!)*'Daten 2015'!AS32/100/(U35+V35+AP35+AQ35))+((U35+V35+AP35+AQ35)*IF('Daten 2015'!$AY32=TRUE,'Daten 2015'!W32,'Daten 2015'!I32)*'Daten 2015'!AS32/100/(U35+V35+AP35+AQ35)),"---")</f>
        <v>---</v>
      </c>
      <c r="BN35" s="400" t="str">
        <f>IF((W35+X35+AR35+AS35)&gt;0,((V35+W35+AR35+AS35)*BG35*IF('Daten 2015'!$AY32=TRUE,'Daten 2015'!AL32,'Daten 2015'!#REF!)*'Daten 2015'!AS32/100/(V35+W35+AR35+AS35))+((W35+X35+AR35+AS35)*IF('Daten 2015'!$AY32=TRUE,'Daten 2015'!X32,'Daten 2015'!J32)*'Daten 2015'!AS32/100/(W35+X35+AR35+AS35)),"---")</f>
        <v>---</v>
      </c>
      <c r="BO35" s="400" t="str">
        <f>IF((Y35+Z35+AT35+AU35)&gt;0,((Y35+Z35+AT35+AU35)*BG35*IF('Daten 2015'!$AY32=TRUE,'Daten 2015'!AM32,'Daten 2015'!#REF!)*'Daten 2015'!AS32/100/(Y35+Z35+AT35+AU35))+((Y35+Z35+AT35+AU35)*IF('Daten 2015'!$AY32=TRUE,'Daten 2015'!Y32,'Daten 2015'!K32)*'Daten 2015'!AS32/100/(Y35+Z35+AT35+AU35)),"---")</f>
        <v>---</v>
      </c>
      <c r="BP35" s="400" t="str">
        <f>IF((AA35+AB35+AV35+AW35)&gt;0,((AA35+AB35+AV35+AW35)*BG35*IF('Daten 2015'!$AY32=TRUE,'Daten 2015'!AN32,'Daten 2015'!#REF!)*'Daten 2015'!AS32/100/(AA35+AB35+AV35+AW35))+((AA35+AB35+AV35+AW35)*IF('Daten 2015'!$AY32=TRUE,'Daten 2015'!Z32,'Daten 2015'!L32)*'Daten 2015'!AS32/100/(AA35+AB35+AV35+AW35)),"---")</f>
        <v>---</v>
      </c>
      <c r="BQ35" s="400" t="str">
        <f>IF((AC35+AD35+AX35+AY35)&gt;0,((AC35+AD35+AX35+AY35)*BG35*IF('Daten 2015'!$AY32=TRUE,'Daten 2015'!AO32,'Daten 2015'!#REF!)*'Daten 2015'!AS32/100/(AC35+AD35+AX35+AY35))+((AC35+AD35+AX35+AY35)*IF('Daten 2015'!$AY32=TRUE,'Daten 2015'!AA32,'Daten 2015'!M32)*'Daten 2015'!AS32/100/(AC35+AD35+AX35+AY35)),"---")</f>
        <v>---</v>
      </c>
      <c r="BR35" s="400" t="str">
        <f>IF((AE35+AF35+AZ35+BA35)&gt;0,((AE35+AF35+AZ35+BA35)*BG35*IF('Daten 2015'!$AY32=TRUE,'Daten 2015'!AP32,'Daten 2015'!#REF!)*'Daten 2015'!AS32/100/(AE35+AF35+AZ35+BA35))+((AE35+AF35+AZ35+BA35)*IF('Daten 2015'!$AY32=TRUE,'Daten 2015'!AB32,'Daten 2015'!N32)*'Daten 2015'!AS32/100/(AE35+AF35+AZ35+BA35)),"---")</f>
        <v>---</v>
      </c>
      <c r="BS35" s="400" t="str">
        <f>IF((AG35+AH35+BB35+BC35)&gt;0,((AA35+AB35+AV35+AW35)*BG35*IF('Daten 2015'!$AY32=TRUE,'Daten 2015'!AQ32,'Daten 2015'!#REF!)*'Daten 2015'!AS32/100/(AA35+AB35+AV35+AW35))+((AA35+AB35+AV35+AW35)*IF('Daten 2015'!$AY32=TRUE,'Daten 2015'!AC32,'Daten 2015'!O32)*'Daten 2015'!AS32/100/(AA35+AB35+AV35+AW35)),"---")</f>
        <v>---</v>
      </c>
      <c r="BT35" s="401">
        <f xml:space="preserve"> IF(ISERROR(((G35+H35+J35+K35)*BI35)-(( G35+H35+J35+K35)*'Daten 2015'!C32*'Daten 2015'!AS32/100)),0,(( G35+H35+J35+K35)*BI35)-(( G35+H35+J35+K35)*'Daten 2015'!C32*'Daten 2015'!AS32/100))+
IF(ISERROR(((M35+N35+O35+P35+AJ35+AK35)*BJ35)-((M35+N35+O35+P35+AJ35+AK35)*'Daten 2015'!D32*'Daten 2015'!AS32/100)),0,((M35+N35+O35+P35+AJ35+AK35)*BJ35)-((M35+N35+O35+P35+AJ35+AK35)*'Daten 2015'!D32*'Daten 2015'!AS32/100))+IF(ISERROR(((Q35+R35+AL35+AM35)*#REF!)-((Q35+R35+AL35+AM35)*'Daten 2015'!E32*'Daten 2015'!AS32/100)),0,((Q35+R35+AL35+AM35)*#REF!)-((Q35+R35+AL35+AM35)*'Daten 2015'!E32*'Daten 2015'!AS32/100))+IF(ISERROR(((S35+T35+AN35+AO35)*BK35)-((S35+T35+AN35+AO35)*'Daten 2015'!G32*'Daten 2015'!AS32/100)),0,((S35+T35+AN35+AO35)*BK35)-((S35+T35+AN35+AO35)*'Daten 2015'!G32*'Daten 2015'!AS32/100))+IF(ISERROR(((U35+V35+AP35+AQ35)*BM35)-((U35+V35+AP35+AQ35)*'Daten 2015'!#REF!*'Daten 2015'!AS32/100)),0,((U35+V35+AP35+AQ35)*BM35)-((U35+V35+AP35+AQ35)*'Daten 2015'!#REF!*'Daten 2015'!AS32/100))+IF(ISERROR(((W35+X35+AR35+AS35)*BN35)-((W35+X35+AR35+AS35)*'Daten 2015'!#REF!*'Daten 2015'!AS32/100)),0,((W35+X35+AR35+AS35)*BN35)-((W35+X35+AR35+AS35)*'Daten 2015'!#REF!*'Daten 2015'!AS32/100))+IF(ISERROR(((Y35+Z35+AT35+AU35)*BO35)-((Y35+Z35+AT35+AU35)*'Daten 2015'!#REF!*'Daten 2015'!AS32/100)),0,((Y35+Z35+AT35+AU35)*BO35)-(( Y35+Z35+AT35+AU35)*'Daten 2015'!#REF!*'Daten 2015'!AS32/100))+IF(ISERROR(((AA35+AB35+AV35+AW35)*BP35)-((AA35+AB35+AV35+AW35)*'Daten 2015'!#REF!*'Daten 2015'!AS32/100)),0,((AA35+AB35+AV35+AW35)*BP35)-((AA35+AB35+AV35+AW35)*'Daten 2015'!#REF!*'Daten 2015'!AS32/100))+IF(ISERROR(((AC35+AD35+AX35+AY35)*BQ35)-((AC35+AD35+AX35+AY35)*'Daten 2015'!#REF!*'Daten 2015'!AS32/100)),0,(( AC35+AD35+AX35+AY35)*BQ35)-(( AC35+AD35+AX35+AY35)*'Daten 2015'!#REF!*'Daten 2015'!AS32/100))+IF(ISERROR(((AE35+AF35+AZ35+BA35)*BR35)-((AE35+AF35+AZ35+BA35)*'Daten 2015'!#REF!*'Daten 2015'!AS32/100)),0,(( AE35+AF35+AZ35+BA35)*BR35)-((AE35+AF35+AZ35+BA35)*'Daten 2015'!#REF!*'Daten 2015'!AS32/100))+IF(ISERROR(((AG35+AH35+BB35+BC35)*BS35)-(( AG35+AH35+BB35+BC35)*'Daten 2015'!#REF!*'Daten 2015'!AS32/100)),0,(( AG35+AH35+BB35+BC35)*BS35)-(( AG35+AH35+BB35+BC35)*'Daten 2015'!#REF!*'Daten 2015'!AS32/100))</f>
        <v>0</v>
      </c>
      <c r="BU35" s="712"/>
      <c r="BV35" s="730"/>
      <c r="BW35" s="389" t="s">
        <v>169</v>
      </c>
      <c r="BX35" s="267"/>
      <c r="BY35" s="270"/>
      <c r="BZ35" s="267"/>
      <c r="CA35" s="267"/>
      <c r="CB35" s="267"/>
    </row>
    <row r="36" spans="2:80" ht="16.5" customHeight="1" x14ac:dyDescent="0.25">
      <c r="B36" s="896"/>
      <c r="C36" s="899"/>
      <c r="D36" s="492"/>
      <c r="E36" s="493" t="s">
        <v>176</v>
      </c>
      <c r="F36" s="448"/>
      <c r="G36" s="494">
        <f>VT!G36</f>
        <v>0</v>
      </c>
      <c r="H36" s="495">
        <f>VT!H36</f>
        <v>0</v>
      </c>
      <c r="I36" s="502"/>
      <c r="J36" s="494">
        <f>VT!J36</f>
        <v>0</v>
      </c>
      <c r="K36" s="495">
        <f>VT!K36</f>
        <v>0</v>
      </c>
      <c r="L36" s="503"/>
      <c r="M36" s="905">
        <f>VT!M36</f>
        <v>0</v>
      </c>
      <c r="N36" s="906"/>
      <c r="O36" s="824">
        <f>VT!O36</f>
        <v>0</v>
      </c>
      <c r="P36" s="817"/>
      <c r="Q36" s="838"/>
      <c r="R36" s="838"/>
      <c r="S36" s="838"/>
      <c r="T36" s="901"/>
      <c r="U36" s="483">
        <f>VT!U36</f>
        <v>0</v>
      </c>
      <c r="V36" s="483">
        <f>VT!V36</f>
        <v>0</v>
      </c>
      <c r="W36" s="504">
        <f>VT!W36</f>
        <v>0</v>
      </c>
      <c r="X36" s="483">
        <f>VT!X36</f>
        <v>0</v>
      </c>
      <c r="Y36" s="504">
        <f>VT!Y36</f>
        <v>0</v>
      </c>
      <c r="Z36" s="483">
        <f>VT!Z36</f>
        <v>0</v>
      </c>
      <c r="AA36" s="504">
        <f>VT!AA36</f>
        <v>0</v>
      </c>
      <c r="AB36" s="483">
        <f>VT!AB36</f>
        <v>0</v>
      </c>
      <c r="AC36" s="504">
        <f>VT!AC36</f>
        <v>0</v>
      </c>
      <c r="AD36" s="483">
        <f>VT!AD36</f>
        <v>0</v>
      </c>
      <c r="AE36" s="504">
        <f>VT!AE36</f>
        <v>0</v>
      </c>
      <c r="AF36" s="483">
        <f>VT!AF36</f>
        <v>0</v>
      </c>
      <c r="AG36" s="504">
        <f>VT!AG36</f>
        <v>0</v>
      </c>
      <c r="AH36" s="484">
        <f>VT!AH36</f>
        <v>0</v>
      </c>
      <c r="AI36" s="452"/>
      <c r="AJ36" s="485">
        <f>VT!AJ36</f>
        <v>0</v>
      </c>
      <c r="AK36" s="483">
        <f>VT!AK36</f>
        <v>0</v>
      </c>
      <c r="AL36" s="837"/>
      <c r="AM36" s="838"/>
      <c r="AN36" s="838"/>
      <c r="AO36" s="901"/>
      <c r="AP36" s="483">
        <f>VT!AP36</f>
        <v>0</v>
      </c>
      <c r="AQ36" s="483">
        <f>VT!AQ36</f>
        <v>0</v>
      </c>
      <c r="AR36" s="483">
        <f>VT!AR36</f>
        <v>0</v>
      </c>
      <c r="AS36" s="483">
        <f>VT!AS36</f>
        <v>0</v>
      </c>
      <c r="AT36" s="483">
        <f>VT!AT36</f>
        <v>0</v>
      </c>
      <c r="AU36" s="483">
        <f>VT!AU36</f>
        <v>0</v>
      </c>
      <c r="AV36" s="483">
        <f>VT!AV36</f>
        <v>0</v>
      </c>
      <c r="AW36" s="483">
        <f>VT!AW36</f>
        <v>0</v>
      </c>
      <c r="AX36" s="483">
        <f>VT!AX36</f>
        <v>0</v>
      </c>
      <c r="AY36" s="483">
        <f>VT!AY36</f>
        <v>0</v>
      </c>
      <c r="AZ36" s="483">
        <f>VT!AZ36</f>
        <v>0</v>
      </c>
      <c r="BA36" s="483">
        <f>VT!BA36</f>
        <v>0</v>
      </c>
      <c r="BB36" s="483">
        <f>VT!BB36</f>
        <v>0</v>
      </c>
      <c r="BC36" s="484">
        <f>VT!BC36</f>
        <v>0</v>
      </c>
      <c r="BD36" s="260"/>
      <c r="BE36" s="386" t="s">
        <v>176</v>
      </c>
      <c r="BF36" s="402">
        <f>((G36+H36+J36+K36)*'Daten 2015'!Q33)+((M36+N36+O36+P36+AJ36+AK36)*'Daten 2015'!R33)+((Q36+R36+AL36+AM36)*'Daten 2015'!S33)+((U36+V36+AP36+AQ36)*'Daten 2015'!W33)+((W36+X36+AR36+AS36)*'Daten 2015'!X33)+((Y36+Z36+AT36+AU36)*'Daten 2015'!Y33)+((AA36+AB36+AV36+AW36)*'Daten 2015'!Z33)+((AC36+AD36+AX36+AY36)*'Daten 2015'!AA33)+((AE36+AF36+AZ36+BA36)*'Daten 2015'!AB33)+((AG36+AH36+BB36+BC36)*'Daten 2015'!AC33)</f>
        <v>0</v>
      </c>
      <c r="BG36" s="315">
        <f>IF(IF(IF(ISERROR(((BF36)-'Daten 2015'!AU33)/(BF36)),0,((BF36)-'Daten 2015'!AU33)/(BF36))&gt;0.5,('Daten 2015'!AU33+0.5*(IF(BF36&lt;'Daten 2015'!AV33,BF36,'Daten 2015'!AV33)-2*'Daten 2015'!AU33))/BF36,IF(ISERROR(((BF36)-'Daten 2015'!AU33)/(BF36)),0,((BF36)-'Daten 2015'!AU33)/(BF36)))&lt;0,0,IF(IF(ISERROR(((BF36)-'Daten 2015'!AU33)/(BF36)),0,((BF36)-'Daten 2015'!AU33)/(BF36))&gt;0.5,('Daten 2015'!AU33+0.5*(IF(BF36&lt;'Daten 2015'!AV33,BF36,'Daten 2015'!AV33)-2*'Daten 2015'!AU33))/BF36,IF(ISERROR(((BF36)-'Daten 2015'!AU33)/(BF36)),0,((BF36)-'Daten 2015'!AU33)/(BF36))))</f>
        <v>0</v>
      </c>
      <c r="BH36" s="316">
        <f>BT36/'Daten 2015'!AS33*100</f>
        <v>0</v>
      </c>
      <c r="BI36" s="396" t="str">
        <f>IF((G36+H36+J36+K36)&gt;0,((G36+H36+J36+K36)*BG36*IF('Daten 2015'!AY33=TRUE,'Daten 2015'!AE33,'Daten 2015'!#REF!)*'Daten 2015'!AS33/100/(G36+H36+J36+K36))+((G36+H36+J36+K36)*IF('Daten 2015'!AY33=TRUE,'Daten 2015'!Q33,'Daten 2015'!#REF!)*'Daten 2015'!AS33/100/(G36+H36+J36+K36)),"---")</f>
        <v>---</v>
      </c>
      <c r="BJ36" s="396" t="str">
        <f>IF((M36+O36+AJ36+AK36)&gt;0,((M36+O36+AJ36+AK36)*BG36*IF('Daten 2015'!AY33=TRUE,'Daten 2015'!AF33,'Daten 2015'!#REF!)*'Daten 2015'!AS33/100/(M36+O36+AJ36+AK36))+((M36+O36+AJ36+AK36)*IF('Daten 2015'!AY33=TRUE,'Daten 2015'!R33,'Daten 2015'!D33)*'Daten 2015'!AS33/100/(M36+O36+AJ36+AK36)),"---")</f>
        <v>---</v>
      </c>
      <c r="BK36" s="683"/>
      <c r="BL36" s="693"/>
      <c r="BM36" s="396" t="str">
        <f>IF((U36+V36+AP36+AQ36)&gt;0,((U36+V36+AP36+AQ36)*BG36*IF('Daten 2015'!$AY33=TRUE,'Daten 2015'!AK33,'Daten 2015'!#REF!)*'Daten 2015'!AS33/100/(U36+V36+AP36+AQ36))+((U36+V36+AP36+AQ36)*IF('Daten 2015'!$AY33=TRUE,'Daten 2015'!W33,'Daten 2015'!I33)*'Daten 2015'!AS33/100/(U36+V36+AP36+AQ36)),"---")</f>
        <v>---</v>
      </c>
      <c r="BN36" s="396" t="str">
        <f>IF((W36+X36+AR36+AS36)&gt;0,((V36+W36+AR36+AS36)*BG36*IF('Daten 2015'!$AY33=TRUE,'Daten 2015'!AL33,'Daten 2015'!#REF!)*'Daten 2015'!AS33/100/(V36+W36+AR36+AS36))+((W36+X36+AR36+AS36)*IF('Daten 2015'!$AY33=TRUE,'Daten 2015'!X33,'Daten 2015'!J33)*'Daten 2015'!AS33/100/(W36+X36+AR36+AS36)),"---")</f>
        <v>---</v>
      </c>
      <c r="BO36" s="396" t="str">
        <f>IF((Y36+Z36+AT36+AU36)&gt;0,((Y36+Z36+AT36+AU36)*BG36*IF('Daten 2015'!$AY33=TRUE,'Daten 2015'!AM33,'Daten 2015'!#REF!)*'Daten 2015'!AS33/100/(Y36+Z36+AT36+AU36))+((Y36+Z36+AT36+AU36)*IF('Daten 2015'!$AY33=TRUE,'Daten 2015'!Y33,'Daten 2015'!K33)*'Daten 2015'!AS33/100/(Y36+Z36+AT36+AU36)),"---")</f>
        <v>---</v>
      </c>
      <c r="BP36" s="396" t="str">
        <f>IF((AA36+AB36+AV36+AW36)&gt;0,((AA36+AB36+AV36+AW36)*BG36*IF('Daten 2015'!$AY33=TRUE,'Daten 2015'!AN33,'Daten 2015'!#REF!)*'Daten 2015'!AS33/100/(AA36+AB36+AV36+AW36))+((AA36+AB36+AV36+AW36)*IF('Daten 2015'!$AY33=TRUE,'Daten 2015'!Z33,'Daten 2015'!L33)*'Daten 2015'!AS33/100/(AA36+AB36+AV36+AW36)),"---")</f>
        <v>---</v>
      </c>
      <c r="BQ36" s="396" t="str">
        <f>IF((AC36+AD36+AX36+AY36)&gt;0,((AC36+AD36+AX36+AY36)*BG36*IF('Daten 2015'!$AY33=TRUE,'Daten 2015'!AO33,'Daten 2015'!#REF!)*'Daten 2015'!AS33/100/(AC36+AD36+AX36+AY36))+((AC36+AD36+AX36+AY36)*IF('Daten 2015'!$AY33=TRUE,'Daten 2015'!AA33,'Daten 2015'!M33)*'Daten 2015'!AS33/100/(AC36+AD36+AX36+AY36)),"---")</f>
        <v>---</v>
      </c>
      <c r="BR36" s="396" t="str">
        <f>IF((AE36+AF36+AZ36+BA36)&gt;0,((AE36+AF36+AZ36+BA36)*BG36*IF('Daten 2015'!$AY33=TRUE,'Daten 2015'!AP33,'Daten 2015'!#REF!)*'Daten 2015'!AS33/100/(AE36+AF36+AZ36+BA36))+((AE36+AF36+AZ36+BA36)*IF('Daten 2015'!$AY33=TRUE,'Daten 2015'!AB33,'Daten 2015'!N33)*'Daten 2015'!AS33/100/(AE36+AF36+AZ36+BA36)),"---")</f>
        <v>---</v>
      </c>
      <c r="BS36" s="396" t="str">
        <f>IF((AG36+AH36+BB36+BC36)&gt;0,((AA36+AB36+AV36+AW36)*BG36*IF('Daten 2015'!$AY33=TRUE,'Daten 2015'!AQ33,'Daten 2015'!#REF!)*'Daten 2015'!AS33/100/(AA36+AB36+AV36+AW36))+((AA36+AB36+AV36+AW36)*IF('Daten 2015'!$AY33=TRUE,'Daten 2015'!AC33,'Daten 2015'!O33)*'Daten 2015'!AS33/100/(AA36+AB36+AV36+AW36)),"---")</f>
        <v>---</v>
      </c>
      <c r="BT36" s="289">
        <f xml:space="preserve"> IF(ISERROR(((G36+H36+J36+K36)*BI36)-(( G36+H36+J36+K36)*'Daten 2015'!C33*'Daten 2015'!AS33/100)),0,(( G36+H36+J36+K36)*BI36)-(( G36+H36+J36+K36)*'Daten 2015'!C33*'Daten 2015'!AS33/100))+
IF(ISERROR(((M36+N36+O36+P36+AJ36+AK36)*BJ36)-((M36+N36+O36+P36+AJ36+AK36)*'Daten 2015'!D33*'Daten 2015'!AS33/100)),0,((M36+N36+O36+P36+AJ36+AK36)*BJ36)-((M36+N36+O36+P36+AJ36+AK36)*'Daten 2015'!D33*'Daten 2015'!AS33/100))+IF(ISERROR(((Q36+R36+AL36+AM36)*#REF!)-((Q36+R36+AL36+AM36)*'Daten 2015'!E33*'Daten 2015'!AS33/100)),0,((Q36+R36+AL36+AM36)*#REF!)-((Q36+R36+AL36+AM36)*'Daten 2015'!E33*'Daten 2015'!AS33/100))+IF(ISERROR(((S36+T36+AN36+AO36)*BK36)-((S36+T36+AN36+AO36)*'Daten 2015'!G33*'Daten 2015'!AS33/100)),0,((S36+T36+AN36+AO36)*BK36)-((S36+T36+AN36+AO36)*'Daten 2015'!G33*'Daten 2015'!AS33/100))+IF(ISERROR(((U36+V36+AP36+AQ36)*BM36)-((U36+V36+AP36+AQ36)*'Daten 2015'!#REF!*'Daten 2015'!AS33/100)),0,((U36+V36+AP36+AQ36)*BM36)-((U36+V36+AP36+AQ36)*'Daten 2015'!#REF!*'Daten 2015'!AS33/100))+IF(ISERROR(((W36+X36+AR36+AS36)*BN36)-((W36+X36+AR36+AS36)*'Daten 2015'!#REF!*'Daten 2015'!AS33/100)),0,((W36+X36+AR36+AS36)*BN36)-((W36+X36+AR36+AS36)*'Daten 2015'!#REF!*'Daten 2015'!AS33/100))+IF(ISERROR(((Y36+Z36+AT36+AU36)*BO36)-((Y36+Z36+AT36+AU36)*'Daten 2015'!#REF!*'Daten 2015'!AS33/100)),0,((Y36+Z36+AT36+AU36)*BO36)-(( Y36+Z36+AT36+AU36)*'Daten 2015'!#REF!*'Daten 2015'!AS33/100))+IF(ISERROR(((AA36+AB36+AV36+AW36)*BP36)-((AA36+AB36+AV36+AW36)*'Daten 2015'!#REF!*'Daten 2015'!AS33/100)),0,((AA36+AB36+AV36+AW36)*BP36)-((AA36+AB36+AV36+AW36)*'Daten 2015'!#REF!*'Daten 2015'!AS33/100))+IF(ISERROR(((AC36+AD36+AX36+AY36)*BQ36)-((AC36+AD36+AX36+AY36)*'Daten 2015'!#REF!*'Daten 2015'!AS33/100)),0,(( AC36+AD36+AX36+AY36)*BQ36)-(( AC36+AD36+AX36+AY36)*'Daten 2015'!#REF!*'Daten 2015'!AS33/100))+IF(ISERROR(((AE36+AF36+AZ36+BA36)*BR36)-((AE36+AF36+AZ36+BA36)*'Daten 2015'!#REF!*'Daten 2015'!AS33/100)),0,(( AE36+AF36+AZ36+BA36)*BR36)-((AE36+AF36+AZ36+BA36)*'Daten 2015'!#REF!*'Daten 2015'!AS33/100))+IF(ISERROR(((AG36+AH36+BB36+BC36)*BS36)-(( AG36+AH36+BB36+BC36)*'Daten 2015'!#REF!*'Daten 2015'!AS33/100)),0,(( AG36+AH36+BB36+BC36)*BS36)-(( AG36+AH36+BB36+BC36)*'Daten 2015'!#REF!*'Daten 2015'!AS33/100))</f>
        <v>0</v>
      </c>
      <c r="BU36" s="710">
        <f>BT36+BT37+BT38+BT39</f>
        <v>0</v>
      </c>
      <c r="BV36" s="730"/>
      <c r="BW36" s="386" t="s">
        <v>176</v>
      </c>
      <c r="BX36" s="267"/>
      <c r="BY36" s="270"/>
      <c r="BZ36" s="267"/>
      <c r="CA36" s="267"/>
      <c r="CB36" s="267"/>
    </row>
    <row r="37" spans="2:80" ht="16.5" customHeight="1" x14ac:dyDescent="0.25">
      <c r="B37" s="896"/>
      <c r="C37" s="899"/>
      <c r="D37" s="496"/>
      <c r="E37" s="497" t="s">
        <v>177</v>
      </c>
      <c r="F37" s="448"/>
      <c r="G37" s="498">
        <f>VT!G37</f>
        <v>0</v>
      </c>
      <c r="H37" s="499">
        <f>VT!H37</f>
        <v>0</v>
      </c>
      <c r="I37" s="502"/>
      <c r="J37" s="498">
        <f>VT!J37</f>
        <v>0</v>
      </c>
      <c r="K37" s="499">
        <f>VT!K37</f>
        <v>0</v>
      </c>
      <c r="L37" s="503"/>
      <c r="M37" s="818">
        <f>VT!M37</f>
        <v>0</v>
      </c>
      <c r="N37" s="819"/>
      <c r="O37" s="825">
        <f>VT!O37</f>
        <v>0</v>
      </c>
      <c r="P37" s="819"/>
      <c r="Q37" s="838"/>
      <c r="R37" s="838"/>
      <c r="S37" s="838"/>
      <c r="T37" s="901"/>
      <c r="U37" s="500">
        <f>VT!U37</f>
        <v>0</v>
      </c>
      <c r="V37" s="500">
        <f>VT!V37</f>
        <v>0</v>
      </c>
      <c r="W37" s="505">
        <f>VT!W37</f>
        <v>0</v>
      </c>
      <c r="X37" s="500">
        <f>VT!X37</f>
        <v>0</v>
      </c>
      <c r="Y37" s="505">
        <f>VT!Y37</f>
        <v>0</v>
      </c>
      <c r="Z37" s="500">
        <f>VT!Z37</f>
        <v>0</v>
      </c>
      <c r="AA37" s="505">
        <f>VT!AA37</f>
        <v>0</v>
      </c>
      <c r="AB37" s="500">
        <f>VT!AB37</f>
        <v>0</v>
      </c>
      <c r="AC37" s="505">
        <f>VT!AC37</f>
        <v>0</v>
      </c>
      <c r="AD37" s="500">
        <f>VT!AD37</f>
        <v>0</v>
      </c>
      <c r="AE37" s="505">
        <f>VT!AE37</f>
        <v>0</v>
      </c>
      <c r="AF37" s="500">
        <f>VT!AF37</f>
        <v>0</v>
      </c>
      <c r="AG37" s="505">
        <f>VT!AG37</f>
        <v>0</v>
      </c>
      <c r="AH37" s="501">
        <f>VT!AH37</f>
        <v>0</v>
      </c>
      <c r="AI37" s="452"/>
      <c r="AJ37" s="485">
        <f>VT!AJ37</f>
        <v>0</v>
      </c>
      <c r="AK37" s="483">
        <f>VT!AK37</f>
        <v>0</v>
      </c>
      <c r="AL37" s="837"/>
      <c r="AM37" s="838"/>
      <c r="AN37" s="838"/>
      <c r="AO37" s="901"/>
      <c r="AP37" s="483">
        <f>VT!AP37</f>
        <v>0</v>
      </c>
      <c r="AQ37" s="483">
        <f>VT!AQ37</f>
        <v>0</v>
      </c>
      <c r="AR37" s="483">
        <f>VT!AR37</f>
        <v>0</v>
      </c>
      <c r="AS37" s="483">
        <f>VT!AS37</f>
        <v>0</v>
      </c>
      <c r="AT37" s="483">
        <f>VT!AT37</f>
        <v>0</v>
      </c>
      <c r="AU37" s="483">
        <f>VT!AU37</f>
        <v>0</v>
      </c>
      <c r="AV37" s="483">
        <f>VT!AV37</f>
        <v>0</v>
      </c>
      <c r="AW37" s="483">
        <f>VT!AW37</f>
        <v>0</v>
      </c>
      <c r="AX37" s="483">
        <f>VT!AX37</f>
        <v>0</v>
      </c>
      <c r="AY37" s="483">
        <f>VT!AY37</f>
        <v>0</v>
      </c>
      <c r="AZ37" s="483">
        <f>VT!AZ37</f>
        <v>0</v>
      </c>
      <c r="BA37" s="483">
        <f>VT!BA37</f>
        <v>0</v>
      </c>
      <c r="BB37" s="483">
        <f>VT!BB37</f>
        <v>0</v>
      </c>
      <c r="BC37" s="484">
        <f>VT!BC37</f>
        <v>0</v>
      </c>
      <c r="BD37" s="260"/>
      <c r="BE37" s="388" t="s">
        <v>177</v>
      </c>
      <c r="BF37" s="403">
        <f>((G37+H37+J37+K37)*'Daten 2015'!Q34)+((M37+N37+O37+P37+AJ37+AK37)*'Daten 2015'!R34)+((Q37+R37+AL37+AM37)*'Daten 2015'!S34)+((U37+V37+AP37+AQ37)*'Daten 2015'!W34)+((W37+X37+AR37+AS37)*'Daten 2015'!X34)+((Y37+Z37+AT37+AU37)*'Daten 2015'!Y34)+((AA37+AB37+AV37+AW37)*'Daten 2015'!Z34)+((AC37+AD37+AX37+AY37)*'Daten 2015'!AA34)+((AE37+AF37+AZ37+BA37)*'Daten 2015'!AB34)+((AG37+AH37+BB37+BC37)*'Daten 2015'!AC34)</f>
        <v>0</v>
      </c>
      <c r="BG37" s="319">
        <f>IF(IF(IF(ISERROR(((BF37)-'Daten 2015'!AU34)/(BF37)),0,((BF37)-'Daten 2015'!AU34)/(BF37))&gt;0.5,('Daten 2015'!AU34+0.5*(IF(BF37&lt;'Daten 2015'!AV34,BF37,'Daten 2015'!AV34)-2*'Daten 2015'!AU34))/BF37,IF(ISERROR(((BF37)-'Daten 2015'!AU34)/(BF37)),0,((BF37)-'Daten 2015'!AU34)/(BF37)))&lt;0,0,IF(IF(ISERROR(((BF37)-'Daten 2015'!AU34)/(BF37)),0,((BF37)-'Daten 2015'!AU34)/(BF37))&gt;0.5,('Daten 2015'!AU34+0.5*(IF(BF37&lt;'Daten 2015'!AV34,BF37,'Daten 2015'!AV34)-2*'Daten 2015'!AU34))/BF37,IF(ISERROR(((BF37)-'Daten 2015'!AU34)/(BF37)),0,((BF37)-'Daten 2015'!AU34)/(BF37))))</f>
        <v>0</v>
      </c>
      <c r="BH37" s="320">
        <f>BT37/'Daten 2015'!AS34*100</f>
        <v>0</v>
      </c>
      <c r="BI37" s="404" t="str">
        <f>IF((G37+H37+J37+K37)&gt;0,((G37+H37+J37+K37)*BG37*IF('Daten 2015'!AY34=TRUE,'Daten 2015'!AE34,'Daten 2015'!#REF!)*'Daten 2015'!AS34/100/(G37+H37+J37+K37))+((G37+H37+J37+K37)*IF('Daten 2015'!AY34=TRUE,'Daten 2015'!Q34,'Daten 2015'!#REF!)*'Daten 2015'!AS34/100/(G37+H37+J37+K37)),"---")</f>
        <v>---</v>
      </c>
      <c r="BJ37" s="404" t="str">
        <f>IF((M37+O37+AJ37+AK37)&gt;0,((M37+O37+AJ37+AK37)*BG37*IF('Daten 2015'!AY34=TRUE,'Daten 2015'!AF34,'Daten 2015'!#REF!)*'Daten 2015'!AS34/100/(M37+O37+AJ37+AK37))+((M37+O37+AJ37+AK37)*IF('Daten 2015'!AY34=TRUE,'Daten 2015'!R34,'Daten 2015'!D34)*'Daten 2015'!AS34/100/(M37+O37+AJ37+AK37)),"---")</f>
        <v>---</v>
      </c>
      <c r="BK37" s="683"/>
      <c r="BL37" s="693"/>
      <c r="BM37" s="396" t="str">
        <f>IF((U37+V37+AP37+AQ37)&gt;0,((U37+V37+AP37+AQ37)*BG37*IF('Daten 2015'!$AY34=TRUE,'Daten 2015'!AK34,'Daten 2015'!#REF!)*'Daten 2015'!AS34/100/(U37+V37+AP37+AQ37))+((U37+V37+AP37+AQ37)*IF('Daten 2015'!$AY34=TRUE,'Daten 2015'!W34,'Daten 2015'!I34)*'Daten 2015'!AS34/100/(U37+V37+AP37+AQ37)),"---")</f>
        <v>---</v>
      </c>
      <c r="BN37" s="396" t="str">
        <f>IF((W37+X37+AR37+AS37)&gt;0,((V37+W37+AR37+AS37)*BG37*IF('Daten 2015'!$AY34=TRUE,'Daten 2015'!AL34,'Daten 2015'!#REF!)*'Daten 2015'!AS34/100/(V37+W37+AR37+AS37))+((W37+X37+AR37+AS37)*IF('Daten 2015'!$AY34=TRUE,'Daten 2015'!X34,'Daten 2015'!J34)*'Daten 2015'!AS34/100/(W37+X37+AR37+AS37)),"---")</f>
        <v>---</v>
      </c>
      <c r="BO37" s="396" t="str">
        <f>IF((Y37+Z37+AT37+AU37)&gt;0,((Y37+Z37+AT37+AU37)*BG37*IF('Daten 2015'!$AY34=TRUE,'Daten 2015'!AM34,'Daten 2015'!#REF!)*'Daten 2015'!AS34/100/(Y37+Z37+AT37+AU37))+((Y37+Z37+AT37+AU37)*IF('Daten 2015'!$AY34=TRUE,'Daten 2015'!Y34,'Daten 2015'!K34)*'Daten 2015'!AS34/100/(Y37+Z37+AT37+AU37)),"---")</f>
        <v>---</v>
      </c>
      <c r="BP37" s="396" t="str">
        <f>IF((AA37+AB37+AV37+AW37)&gt;0,((AA37+AB37+AV37+AW37)*BG37*IF('Daten 2015'!$AY34=TRUE,'Daten 2015'!AN34,'Daten 2015'!#REF!)*'Daten 2015'!AS34/100/(AA37+AB37+AV37+AW37))+((AA37+AB37+AV37+AW37)*IF('Daten 2015'!$AY34=TRUE,'Daten 2015'!Z34,'Daten 2015'!L34)*'Daten 2015'!AS34/100/(AA37+AB37+AV37+AW37)),"---")</f>
        <v>---</v>
      </c>
      <c r="BQ37" s="396" t="str">
        <f>IF((AC37+AD37+AX37+AY37)&gt;0,((AC37+AD37+AX37+AY37)*BG37*IF('Daten 2015'!$AY34=TRUE,'Daten 2015'!AO34,'Daten 2015'!#REF!)*'Daten 2015'!AS34/100/(AC37+AD37+AX37+AY37))+((AC37+AD37+AX37+AY37)*IF('Daten 2015'!$AY34=TRUE,'Daten 2015'!AA34,'Daten 2015'!M34)*'Daten 2015'!AS34/100/(AC37+AD37+AX37+AY37)),"---")</f>
        <v>---</v>
      </c>
      <c r="BR37" s="396" t="str">
        <f>IF((AE37+AF37+AZ37+BA37)&gt;0,((AE37+AF37+AZ37+BA37)*BG37*IF('Daten 2015'!$AY34=TRUE,'Daten 2015'!AP34,'Daten 2015'!#REF!)*'Daten 2015'!AS34/100/(AE37+AF37+AZ37+BA37))+((AE37+AF37+AZ37+BA37)*IF('Daten 2015'!$AY34=TRUE,'Daten 2015'!AB34,'Daten 2015'!N34)*'Daten 2015'!AS34/100/(AE37+AF37+AZ37+BA37)),"---")</f>
        <v>---</v>
      </c>
      <c r="BS37" s="396" t="str">
        <f>IF((AG37+AH37+BB37+BC37)&gt;0,((AA37+AB37+AV37+AW37)*BG37*IF('Daten 2015'!$AY34=TRUE,'Daten 2015'!AQ34,'Daten 2015'!#REF!)*'Daten 2015'!AS34/100/(AA37+AB37+AV37+AW37))+((AA37+AB37+AV37+AW37)*IF('Daten 2015'!$AY34=TRUE,'Daten 2015'!AC34,'Daten 2015'!O34)*'Daten 2015'!AS34/100/(AA37+AB37+AV37+AW37)),"---")</f>
        <v>---</v>
      </c>
      <c r="BT37" s="265">
        <f xml:space="preserve"> IF(ISERROR(((G37+H37+J37+K37)*BI37)-(( G37+H37+J37+K37)*'Daten 2015'!C34*'Daten 2015'!AS34/100)),0,(( G37+H37+J37+K37)*BI37)-(( G37+H37+J37+K37)*'Daten 2015'!C34*'Daten 2015'!AS34/100))+
IF(ISERROR(((M37+N37+O37+P37+AJ37+AK37)*BJ37)-((M37+N37+O37+P37+AJ37+AK37)*'Daten 2015'!D34*'Daten 2015'!AS34/100)),0,((M37+N37+O37+P37+AJ37+AK37)*BJ37)-((M37+N37+O37+P37+AJ37+AK37)*'Daten 2015'!D34*'Daten 2015'!AS34/100))+IF(ISERROR(((Q37+R37+AL37+AM37)*#REF!)-((Q37+R37+AL37+AM37)*'Daten 2015'!E34*'Daten 2015'!AS34/100)),0,((Q37+R37+AL37+AM37)*#REF!)-((Q37+R37+AL37+AM37)*'Daten 2015'!E34*'Daten 2015'!AS34/100))+IF(ISERROR(((S37+T37+AN37+AO37)*BK37)-((S37+T37+AN37+AO37)*'Daten 2015'!G34*'Daten 2015'!AS34/100)),0,((S37+T37+AN37+AO37)*BK37)-((S37+T37+AN37+AO37)*'Daten 2015'!G34*'Daten 2015'!AS34/100))+IF(ISERROR(((U37+V37+AP37+AQ37)*BM37)-((U37+V37+AP37+AQ37)*'Daten 2015'!#REF!*'Daten 2015'!AS34/100)),0,((U37+V37+AP37+AQ37)*BM37)-((U37+V37+AP37+AQ37)*'Daten 2015'!#REF!*'Daten 2015'!AS34/100))+IF(ISERROR(((W37+X37+AR37+AS37)*BN37)-((W37+X37+AR37+AS37)*'Daten 2015'!#REF!*'Daten 2015'!AS34/100)),0,((W37+X37+AR37+AS37)*BN37)-((W37+X37+AR37+AS37)*'Daten 2015'!#REF!*'Daten 2015'!AS34/100))+IF(ISERROR(((Y37+Z37+AT37+AU37)*BO37)-((Y37+Z37+AT37+AU37)*'Daten 2015'!#REF!*'Daten 2015'!AS34/100)),0,((Y37+Z37+AT37+AU37)*BO37)-(( Y37+Z37+AT37+AU37)*'Daten 2015'!#REF!*'Daten 2015'!AS34/100))+IF(ISERROR(((AA37+AB37+AV37+AW37)*BP37)-((AA37+AB37+AV37+AW37)*'Daten 2015'!#REF!*'Daten 2015'!AS34/100)),0,((AA37+AB37+AV37+AW37)*BP37)-((AA37+AB37+AV37+AW37)*'Daten 2015'!#REF!*'Daten 2015'!AS34/100))+IF(ISERROR(((AC37+AD37+AX37+AY37)*BQ37)-((AC37+AD37+AX37+AY37)*'Daten 2015'!#REF!*'Daten 2015'!AS34/100)),0,(( AC37+AD37+AX37+AY37)*BQ37)-(( AC37+AD37+AX37+AY37)*'Daten 2015'!#REF!*'Daten 2015'!AS34/100))+IF(ISERROR(((AE37+AF37+AZ37+BA37)*BR37)-((AE37+AF37+AZ37+BA37)*'Daten 2015'!#REF!*'Daten 2015'!AS34/100)),0,(( AE37+AF37+AZ37+BA37)*BR37)-((AE37+AF37+AZ37+BA37)*'Daten 2015'!#REF!*'Daten 2015'!AS34/100))+IF(ISERROR(((AG37+AH37+BB37+BC37)*BS37)-(( AG37+AH37+BB37+BC37)*'Daten 2015'!#REF!*'Daten 2015'!AS34/100)),0,(( AG37+AH37+BB37+BC37)*BS37)-(( AG37+AH37+BB37+BC37)*'Daten 2015'!#REF!*'Daten 2015'!AS34/100))</f>
        <v>0</v>
      </c>
      <c r="BU37" s="711"/>
      <c r="BV37" s="730"/>
      <c r="BW37" s="388" t="s">
        <v>177</v>
      </c>
      <c r="BX37" s="267"/>
      <c r="BY37" s="270"/>
      <c r="BZ37" s="267"/>
      <c r="CA37" s="267"/>
      <c r="CB37" s="267"/>
    </row>
    <row r="38" spans="2:80" ht="16.5" customHeight="1" x14ac:dyDescent="0.25">
      <c r="B38" s="896"/>
      <c r="C38" s="899"/>
      <c r="D38" s="496"/>
      <c r="E38" s="497" t="s">
        <v>174</v>
      </c>
      <c r="F38" s="448"/>
      <c r="G38" s="498">
        <f>VT!G38</f>
        <v>0</v>
      </c>
      <c r="H38" s="499">
        <f>VT!H38</f>
        <v>0</v>
      </c>
      <c r="I38" s="502"/>
      <c r="J38" s="498">
        <f>VT!J38</f>
        <v>0</v>
      </c>
      <c r="K38" s="499">
        <f>VT!K38</f>
        <v>0</v>
      </c>
      <c r="L38" s="503"/>
      <c r="M38" s="818">
        <f>VT!M38</f>
        <v>0</v>
      </c>
      <c r="N38" s="819"/>
      <c r="O38" s="825">
        <f>VT!O38</f>
        <v>0</v>
      </c>
      <c r="P38" s="819"/>
      <c r="Q38" s="838"/>
      <c r="R38" s="838"/>
      <c r="S38" s="838"/>
      <c r="T38" s="901"/>
      <c r="U38" s="483">
        <f>VT!U38</f>
        <v>0</v>
      </c>
      <c r="V38" s="483">
        <f>VT!V38</f>
        <v>0</v>
      </c>
      <c r="W38" s="504">
        <f>VT!W38</f>
        <v>0</v>
      </c>
      <c r="X38" s="483">
        <f>VT!X38</f>
        <v>0</v>
      </c>
      <c r="Y38" s="504">
        <f>VT!Y38</f>
        <v>0</v>
      </c>
      <c r="Z38" s="483">
        <f>VT!Z38</f>
        <v>0</v>
      </c>
      <c r="AA38" s="504">
        <f>VT!AA38</f>
        <v>0</v>
      </c>
      <c r="AB38" s="483">
        <f>VT!AB38</f>
        <v>0</v>
      </c>
      <c r="AC38" s="504">
        <f>VT!AC38</f>
        <v>0</v>
      </c>
      <c r="AD38" s="483">
        <f>VT!AD38</f>
        <v>0</v>
      </c>
      <c r="AE38" s="504">
        <f>VT!AE38</f>
        <v>0</v>
      </c>
      <c r="AF38" s="483">
        <f>VT!AF38</f>
        <v>0</v>
      </c>
      <c r="AG38" s="504">
        <f>VT!AG38</f>
        <v>0</v>
      </c>
      <c r="AH38" s="484">
        <f>VT!AH38</f>
        <v>0</v>
      </c>
      <c r="AI38" s="452"/>
      <c r="AJ38" s="485">
        <f>VT!AJ38</f>
        <v>0</v>
      </c>
      <c r="AK38" s="483">
        <f>VT!AK38</f>
        <v>0</v>
      </c>
      <c r="AL38" s="837"/>
      <c r="AM38" s="838"/>
      <c r="AN38" s="838"/>
      <c r="AO38" s="901"/>
      <c r="AP38" s="483">
        <f>VT!AP38</f>
        <v>0</v>
      </c>
      <c r="AQ38" s="483">
        <f>VT!AQ38</f>
        <v>0</v>
      </c>
      <c r="AR38" s="483">
        <f>VT!AR38</f>
        <v>0</v>
      </c>
      <c r="AS38" s="483">
        <f>VT!AS38</f>
        <v>0</v>
      </c>
      <c r="AT38" s="483">
        <f>VT!AT38</f>
        <v>0</v>
      </c>
      <c r="AU38" s="483">
        <f>VT!AU38</f>
        <v>0</v>
      </c>
      <c r="AV38" s="483">
        <f>VT!AV38</f>
        <v>0</v>
      </c>
      <c r="AW38" s="483">
        <f>VT!AW38</f>
        <v>0</v>
      </c>
      <c r="AX38" s="483">
        <f>VT!AX38</f>
        <v>0</v>
      </c>
      <c r="AY38" s="483">
        <f>VT!AY38</f>
        <v>0</v>
      </c>
      <c r="AZ38" s="483">
        <f>VT!AZ38</f>
        <v>0</v>
      </c>
      <c r="BA38" s="483">
        <f>VT!BA38</f>
        <v>0</v>
      </c>
      <c r="BB38" s="483">
        <f>VT!BB38</f>
        <v>0</v>
      </c>
      <c r="BC38" s="484">
        <f>VT!BC38</f>
        <v>0</v>
      </c>
      <c r="BD38" s="260"/>
      <c r="BE38" s="388" t="s">
        <v>174</v>
      </c>
      <c r="BF38" s="403">
        <f>((G38+H38+J38+K38)*'Daten 2015'!Q35)+((M38+N38+O38+P38+AJ38+AK38)*'Daten 2015'!R35)+((Q38+R38+AL38+AM38)*'Daten 2015'!S35)+((U38+V38+AP38+AQ38)*'Daten 2015'!W35)+((W38+X38+AR38+AS38)*'Daten 2015'!X35)+((Y38+Z38+AT38+AU38)*'Daten 2015'!Y35)+((AA38+AB38+AV38+AW38)*'Daten 2015'!Z35)+((AC38+AD38+AX38+AY38)*'Daten 2015'!AA35)+((AE38+AF38+AZ38+BA38)*'Daten 2015'!AB35)+((AG38+AH38+BB38+BC38)*'Daten 2015'!AC35)</f>
        <v>0</v>
      </c>
      <c r="BG38" s="319">
        <f>IF(IF(IF(ISERROR(((BF38)-'Daten 2015'!AU35)/(BF38)),0,((BF38)-'Daten 2015'!AU35)/(BF38))&gt;0.5,('Daten 2015'!AU35+0.5*(IF(BF38&lt;'Daten 2015'!AV35,BF38,'Daten 2015'!AV35)-2*'Daten 2015'!AU35))/BF38,IF(ISERROR(((BF38)-'Daten 2015'!AU35)/(BF38)),0,((BF38)-'Daten 2015'!AU35)/(BF38)))&lt;0,0,IF(IF(ISERROR(((BF38)-'Daten 2015'!AU35)/(BF38)),0,((BF38)-'Daten 2015'!AU35)/(BF38))&gt;0.5,('Daten 2015'!AU35+0.5*(IF(BF38&lt;'Daten 2015'!AV35,BF38,'Daten 2015'!AV35)-2*'Daten 2015'!AU35))/BF38,IF(ISERROR(((BF38)-'Daten 2015'!AU35)/(BF38)),0,((BF38)-'Daten 2015'!AU35)/(BF38))))</f>
        <v>0</v>
      </c>
      <c r="BH38" s="320">
        <f>BT38/'Daten 2015'!AS35*100</f>
        <v>0</v>
      </c>
      <c r="BI38" s="404" t="str">
        <f>IF((G38+H38+J38+K38)&gt;0,((G38+H38+J38+K38)*BG38*IF('Daten 2015'!AY35=TRUE,'Daten 2015'!AE35,'Daten 2015'!#REF!)*'Daten 2015'!AS35/100/(G38+H38+J38+K38))+((G38+H38+J38+K38)*IF('Daten 2015'!AY35=TRUE,'Daten 2015'!Q35,'Daten 2015'!#REF!)*'Daten 2015'!AS35/100/(G38+H38+J38+K38)),"---")</f>
        <v>---</v>
      </c>
      <c r="BJ38" s="404" t="str">
        <f>IF((M38+O38+AJ38+AK38)&gt;0,((M38+O38+AJ38+AK38)*BG38*IF('Daten 2015'!AY35=TRUE,'Daten 2015'!AF35,'Daten 2015'!#REF!)*'Daten 2015'!AS35/100/(M38+O38+AJ38+AK38))+((M38+O38+AJ38+AK38)*IF('Daten 2015'!AY35=TRUE,'Daten 2015'!R35,'Daten 2015'!D35)*'Daten 2015'!AS35/100/(M38+O38+AJ38+AK38)),"---")</f>
        <v>---</v>
      </c>
      <c r="BK38" s="683"/>
      <c r="BL38" s="693"/>
      <c r="BM38" s="396" t="str">
        <f>IF((U38+V38+AP38+AQ38)&gt;0,((U38+V38+AP38+AQ38)*BG38*IF('Daten 2015'!$AY35=TRUE,'Daten 2015'!AK35,'Daten 2015'!#REF!)*'Daten 2015'!AS35/100/(U38+V38+AP38+AQ38))+((U38+V38+AP38+AQ38)*IF('Daten 2015'!$AY35=TRUE,'Daten 2015'!W35,'Daten 2015'!I35)*'Daten 2015'!AS35/100/(U38+V38+AP38+AQ38)),"---")</f>
        <v>---</v>
      </c>
      <c r="BN38" s="396" t="str">
        <f>IF((W38+X38+AR38+AS38)&gt;0,((V38+W38+AR38+AS38)*BG38*IF('Daten 2015'!$AY35=TRUE,'Daten 2015'!AL35,'Daten 2015'!#REF!)*'Daten 2015'!AS35/100/(V38+W38+AR38+AS38))+((W38+X38+AR38+AS38)*IF('Daten 2015'!$AY35=TRUE,'Daten 2015'!X35,'Daten 2015'!J35)*'Daten 2015'!AS35/100/(W38+X38+AR38+AS38)),"---")</f>
        <v>---</v>
      </c>
      <c r="BO38" s="396" t="str">
        <f>IF((Y38+Z38+AT38+AU38)&gt;0,((Y38+Z38+AT38+AU38)*BG38*IF('Daten 2015'!$AY35=TRUE,'Daten 2015'!AM35,'Daten 2015'!#REF!)*'Daten 2015'!AS35/100/(Y38+Z38+AT38+AU38))+((Y38+Z38+AT38+AU38)*IF('Daten 2015'!$AY35=TRUE,'Daten 2015'!Y35,'Daten 2015'!K35)*'Daten 2015'!AS35/100/(Y38+Z38+AT38+AU38)),"---")</f>
        <v>---</v>
      </c>
      <c r="BP38" s="396" t="str">
        <f>IF((AA38+AB38+AV38+AW38)&gt;0,((AA38+AB38+AV38+AW38)*BG38*IF('Daten 2015'!$AY35=TRUE,'Daten 2015'!AN35,'Daten 2015'!#REF!)*'Daten 2015'!AS35/100/(AA38+AB38+AV38+AW38))+((AA38+AB38+AV38+AW38)*IF('Daten 2015'!$AY35=TRUE,'Daten 2015'!Z35,'Daten 2015'!L35)*'Daten 2015'!AS35/100/(AA38+AB38+AV38+AW38)),"---")</f>
        <v>---</v>
      </c>
      <c r="BQ38" s="396" t="str">
        <f>IF((AC38+AD38+AX38+AY38)&gt;0,((AC38+AD38+AX38+AY38)*BG38*IF('Daten 2015'!$AY35=TRUE,'Daten 2015'!AO35,'Daten 2015'!#REF!)*'Daten 2015'!AS35/100/(AC38+AD38+AX38+AY38))+((AC38+AD38+AX38+AY38)*IF('Daten 2015'!$AY35=TRUE,'Daten 2015'!AA35,'Daten 2015'!M35)*'Daten 2015'!AS35/100/(AC38+AD38+AX38+AY38)),"---")</f>
        <v>---</v>
      </c>
      <c r="BR38" s="396" t="str">
        <f>IF((AE38+AF38+AZ38+BA38)&gt;0,((AE38+AF38+AZ38+BA38)*BG38*IF('Daten 2015'!$AY35=TRUE,'Daten 2015'!AP35,'Daten 2015'!#REF!)*'Daten 2015'!AS35/100/(AE38+AF38+AZ38+BA38))+((AE38+AF38+AZ38+BA38)*IF('Daten 2015'!$AY35=TRUE,'Daten 2015'!AB35,'Daten 2015'!N35)*'Daten 2015'!AS35/100/(AE38+AF38+AZ38+BA38)),"---")</f>
        <v>---</v>
      </c>
      <c r="BS38" s="396" t="str">
        <f>IF((AG38+AH38+BB38+BC38)&gt;0,((AA38+AB38+AV38+AW38)*BG38*IF('Daten 2015'!$AY35=TRUE,'Daten 2015'!AQ35,'Daten 2015'!#REF!)*'Daten 2015'!AS35/100/(AA38+AB38+AV38+AW38))+((AA38+AB38+AV38+AW38)*IF('Daten 2015'!$AY35=TRUE,'Daten 2015'!AC35,'Daten 2015'!O35)*'Daten 2015'!AS35/100/(AA38+AB38+AV38+AW38)),"---")</f>
        <v>---</v>
      </c>
      <c r="BT38" s="305">
        <f xml:space="preserve"> IF(ISERROR(((G38+H38+J38+K38)*BI38)-(( G38+H38+J38+K38)*'Daten 2015'!C35*'Daten 2015'!AS35/100)),0,(( G38+H38+J38+K38)*BI38)-(( G38+H38+J38+K38)*'Daten 2015'!C35*'Daten 2015'!AS35/100))+
IF(ISERROR(((M38+N38+O38+P38+AJ38+AK38)*BJ38)-((M38+N38+O38+P38+AJ38+AK38)*'Daten 2015'!D35*'Daten 2015'!AS35/100)),0,((M38+N38+O38+P38+AJ38+AK38)*BJ38)-((M38+N38+O38+P38+AJ38+AK38)*'Daten 2015'!D35*'Daten 2015'!AS35/100))+IF(ISERROR(((Q38+R38+AL38+AM38)*#REF!)-((Q38+R38+AL38+AM38)*'Daten 2015'!E35*'Daten 2015'!AS35/100)),0,((Q38+R38+AL38+AM38)*#REF!)-((Q38+R38+AL38+AM38)*'Daten 2015'!E35*'Daten 2015'!AS35/100))+IF(ISERROR(((S38+T38+AN38+AO38)*BK38)-((S38+T38+AN38+AO38)*'Daten 2015'!G35*'Daten 2015'!AS35/100)),0,((S38+T38+AN38+AO38)*BK38)-((S38+T38+AN38+AO38)*'Daten 2015'!G35*'Daten 2015'!AS35/100))+IF(ISERROR(((U38+V38+AP38+AQ38)*BM38)-((U38+V38+AP38+AQ38)*'Daten 2015'!#REF!*'Daten 2015'!AS35/100)),0,((U38+V38+AP38+AQ38)*BM38)-((U38+V38+AP38+AQ38)*'Daten 2015'!#REF!*'Daten 2015'!AS35/100))+IF(ISERROR(((W38+X38+AR38+AS38)*BN38)-((W38+X38+AR38+AS38)*'Daten 2015'!#REF!*'Daten 2015'!AS35/100)),0,((W38+X38+AR38+AS38)*BN38)-((W38+X38+AR38+AS38)*'Daten 2015'!#REF!*'Daten 2015'!AS35/100))+IF(ISERROR(((Y38+Z38+AT38+AU38)*BO38)-((Y38+Z38+AT38+AU38)*'Daten 2015'!#REF!*'Daten 2015'!AS35/100)),0,((Y38+Z38+AT38+AU38)*BO38)-(( Y38+Z38+AT38+AU38)*'Daten 2015'!#REF!*'Daten 2015'!AS35/100))+IF(ISERROR(((AA38+AB38+AV38+AW38)*BP38)-((AA38+AB38+AV38+AW38)*'Daten 2015'!#REF!*'Daten 2015'!AS35/100)),0,((AA38+AB38+AV38+AW38)*BP38)-((AA38+AB38+AV38+AW38)*'Daten 2015'!#REF!*'Daten 2015'!AS35/100))+IF(ISERROR(((AC38+AD38+AX38+AY38)*BQ38)-((AC38+AD38+AX38+AY38)*'Daten 2015'!#REF!*'Daten 2015'!AS35/100)),0,(( AC38+AD38+AX38+AY38)*BQ38)-(( AC38+AD38+AX38+AY38)*'Daten 2015'!#REF!*'Daten 2015'!AS35/100))+IF(ISERROR(((AE38+AF38+AZ38+BA38)*BR38)-((AE38+AF38+AZ38+BA38)*'Daten 2015'!#REF!*'Daten 2015'!AS35/100)),0,(( AE38+AF38+AZ38+BA38)*BR38)-((AE38+AF38+AZ38+BA38)*'Daten 2015'!#REF!*'Daten 2015'!AS35/100))+IF(ISERROR(((AG38+AH38+BB38+BC38)*BS38)-(( AG38+AH38+BB38+BC38)*'Daten 2015'!#REF!*'Daten 2015'!AS35/100)),0,(( AG38+AH38+BB38+BC38)*BS38)-(( AG38+AH38+BB38+BC38)*'Daten 2015'!#REF!*'Daten 2015'!AS35/100))</f>
        <v>0</v>
      </c>
      <c r="BU38" s="711"/>
      <c r="BV38" s="730"/>
      <c r="BW38" s="388" t="s">
        <v>174</v>
      </c>
      <c r="BX38" s="267"/>
      <c r="BY38" s="270"/>
      <c r="BZ38" s="267"/>
      <c r="CA38" s="267"/>
      <c r="CB38" s="267"/>
    </row>
    <row r="39" spans="2:80" ht="16.5" customHeight="1" thickBot="1" x14ac:dyDescent="0.3">
      <c r="B39" s="897"/>
      <c r="C39" s="900"/>
      <c r="D39" s="486"/>
      <c r="E39" s="487" t="s">
        <v>175</v>
      </c>
      <c r="F39" s="448"/>
      <c r="G39" s="488">
        <f>VT!G39</f>
        <v>0</v>
      </c>
      <c r="H39" s="489">
        <f>VT!H39</f>
        <v>0</v>
      </c>
      <c r="I39" s="502"/>
      <c r="J39" s="488">
        <f>VT!J39</f>
        <v>0</v>
      </c>
      <c r="K39" s="489">
        <f>VT!K39</f>
        <v>0</v>
      </c>
      <c r="L39" s="503"/>
      <c r="M39" s="907">
        <f>VT!M39</f>
        <v>0</v>
      </c>
      <c r="N39" s="908"/>
      <c r="O39" s="823">
        <f>VT!O39</f>
        <v>0</v>
      </c>
      <c r="P39" s="815"/>
      <c r="Q39" s="903"/>
      <c r="R39" s="903"/>
      <c r="S39" s="903"/>
      <c r="T39" s="904"/>
      <c r="U39" s="490">
        <f>VT!U39</f>
        <v>0</v>
      </c>
      <c r="V39" s="490">
        <f>VT!V39</f>
        <v>0</v>
      </c>
      <c r="W39" s="506">
        <f>VT!W39</f>
        <v>0</v>
      </c>
      <c r="X39" s="490">
        <f>VT!X39</f>
        <v>0</v>
      </c>
      <c r="Y39" s="506">
        <f>VT!Y39</f>
        <v>0</v>
      </c>
      <c r="Z39" s="490">
        <f>VT!Z39</f>
        <v>0</v>
      </c>
      <c r="AA39" s="506">
        <f>VT!AA39</f>
        <v>0</v>
      </c>
      <c r="AB39" s="490">
        <f>VT!AB39</f>
        <v>0</v>
      </c>
      <c r="AC39" s="506">
        <f>VT!AC39</f>
        <v>0</v>
      </c>
      <c r="AD39" s="490">
        <f>VT!AD39</f>
        <v>0</v>
      </c>
      <c r="AE39" s="506">
        <f>VT!AE39</f>
        <v>0</v>
      </c>
      <c r="AF39" s="490">
        <f>VT!AF39</f>
        <v>0</v>
      </c>
      <c r="AG39" s="506">
        <f>VT!AG39</f>
        <v>0</v>
      </c>
      <c r="AH39" s="491">
        <f>VT!AH39</f>
        <v>0</v>
      </c>
      <c r="AI39" s="452"/>
      <c r="AJ39" s="507">
        <f>VT!AJ39</f>
        <v>0</v>
      </c>
      <c r="AK39" s="490">
        <f>VT!AK39</f>
        <v>0</v>
      </c>
      <c r="AL39" s="902"/>
      <c r="AM39" s="903"/>
      <c r="AN39" s="903"/>
      <c r="AO39" s="904"/>
      <c r="AP39" s="490">
        <f>VT!AP39</f>
        <v>0</v>
      </c>
      <c r="AQ39" s="490">
        <f>VT!AQ39</f>
        <v>0</v>
      </c>
      <c r="AR39" s="490">
        <f>VT!AR39</f>
        <v>0</v>
      </c>
      <c r="AS39" s="490">
        <f>VT!AS39</f>
        <v>0</v>
      </c>
      <c r="AT39" s="490">
        <f>VT!AT39</f>
        <v>0</v>
      </c>
      <c r="AU39" s="490">
        <f>VT!AU39</f>
        <v>0</v>
      </c>
      <c r="AV39" s="490">
        <f>VT!AV39</f>
        <v>0</v>
      </c>
      <c r="AW39" s="490">
        <f>VT!AW39</f>
        <v>0</v>
      </c>
      <c r="AX39" s="490">
        <f>VT!AX39</f>
        <v>0</v>
      </c>
      <c r="AY39" s="490">
        <f>VT!AY39</f>
        <v>0</v>
      </c>
      <c r="AZ39" s="490">
        <f>VT!AZ39</f>
        <v>0</v>
      </c>
      <c r="BA39" s="490">
        <f>VT!BA39</f>
        <v>0</v>
      </c>
      <c r="BB39" s="490">
        <f>VT!BB39</f>
        <v>0</v>
      </c>
      <c r="BC39" s="491">
        <f>VT!BC39</f>
        <v>0</v>
      </c>
      <c r="BD39" s="260"/>
      <c r="BE39" s="389" t="s">
        <v>175</v>
      </c>
      <c r="BF39" s="308">
        <f>((G39+H39+J39+K39)*'Daten 2015'!Q36)+((M39+N39+O39+P39+AJ39+AK39)*'Daten 2015'!R36)+((Q39+R39+AL39+AM39)*'Daten 2015'!S36)+((U39+V39+AP39+AQ39)*'Daten 2015'!W36)+((W39+X39+AR39+AS39)*'Daten 2015'!X36)+((Y39+Z39+AT39+AU39)*'Daten 2015'!Y36)+((AA39+AB39+AV39+AW39)*'Daten 2015'!Z36)+((AC39+AD39+AX39+AY39)*'Daten 2015'!AA36)+((AE39+AF39+AZ39+BA39)*'Daten 2015'!AB36)+((AG39+AH39+BB39+BC39)*'Daten 2015'!AC36)</f>
        <v>0</v>
      </c>
      <c r="BG39" s="324">
        <f>IF(IF(IF(ISERROR(((BF39)-'Daten 2015'!AU36)/(BF39)),0,((BF39)-'Daten 2015'!AU36)/(BF39))&gt;0.5,('Daten 2015'!AU36+0.5*(IF(BF39&lt;'Daten 2015'!AV36,BF39,'Daten 2015'!AV36)-2*'Daten 2015'!AU36))/BF39,IF(ISERROR(((BF39)-'Daten 2015'!AU36)/(BF39)),0,((BF39)-'Daten 2015'!AU36)/(BF39)))&lt;0,0,IF(IF(ISERROR(((BF39)-'Daten 2015'!AU36)/(BF39)),0,((BF39)-'Daten 2015'!AU36)/(BF39))&gt;0.5,('Daten 2015'!AU36+0.5*(IF(BF39&lt;'Daten 2015'!AV36,BF39,'Daten 2015'!AV36)-2*'Daten 2015'!AU36))/BF39,IF(ISERROR(((BF39)-'Daten 2015'!AU36)/(BF39)),0,((BF39)-'Daten 2015'!AU36)/(BF39))))</f>
        <v>0</v>
      </c>
      <c r="BH39" s="325">
        <f>BT39/'Daten 2015'!AS36*100</f>
        <v>0</v>
      </c>
      <c r="BI39" s="400" t="str">
        <f>IF((G39+H39+J39+K39)&gt;0,((G39+H39+J39+K39)*BG39*IF('Daten 2015'!AY36=TRUE,'Daten 2015'!AE36,'Daten 2015'!#REF!)*'Daten 2015'!AS36/100/(G39+H39+J39+K39))+((G39+H39+J39+K39)*IF('Daten 2015'!AY36=TRUE,'Daten 2015'!Q36,'Daten 2015'!#REF!)*'Daten 2015'!AS36/100/(G39+H39+J39+K39)),"---")</f>
        <v>---</v>
      </c>
      <c r="BJ39" s="400" t="str">
        <f>IF((M39+O39+AJ39+AK39)&gt;0,((M39+O39+AJ39+AK39)*BG39*IF('Daten 2015'!AY36=TRUE,'Daten 2015'!AF36,'Daten 2015'!#REF!)*'Daten 2015'!AS36/100/(M39+O39+AJ39+AK39))+((M39+O39+AJ39+AK39)*IF('Daten 2015'!AY36=TRUE,'Daten 2015'!R36,'Daten 2015'!D36)*'Daten 2015'!AS36/100/(M39+O39+AJ39+AK39)),"---")</f>
        <v>---</v>
      </c>
      <c r="BK39" s="694"/>
      <c r="BL39" s="696"/>
      <c r="BM39" s="400" t="str">
        <f>IF((U39+V39+AP39+AQ39)&gt;0,((U39+V39+AP39+AQ39)*BG39*IF('Daten 2015'!$AY36=TRUE,'Daten 2015'!AK36,'Daten 2015'!#REF!)*'Daten 2015'!AS36/100/(U39+V39+AP39+AQ39))+((U39+V39+AP39+AQ39)*IF('Daten 2015'!$AY36=TRUE,'Daten 2015'!W36,'Daten 2015'!I36)*'Daten 2015'!AS36/100/(U39+V39+AP39+AQ39)),"---")</f>
        <v>---</v>
      </c>
      <c r="BN39" s="400" t="str">
        <f>IF((W39+X39+AR39+AS39)&gt;0,((V39+W39+AR39+AS39)*BG39*IF('Daten 2015'!$AY36=TRUE,'Daten 2015'!AL36,'Daten 2015'!#REF!)*'Daten 2015'!AS36/100/(V39+W39+AR39+AS39))+((W39+X39+AR39+AS39)*IF('Daten 2015'!$AY36=TRUE,'Daten 2015'!X36,'Daten 2015'!J36)*'Daten 2015'!AS36/100/(W39+X39+AR39+AS39)),"---")</f>
        <v>---</v>
      </c>
      <c r="BO39" s="400" t="str">
        <f>IF((Y39+Z39+AT39+AU39)&gt;0,((Y39+Z39+AT39+AU39)*BG39*IF('Daten 2015'!$AY36=TRUE,'Daten 2015'!AM36,'Daten 2015'!#REF!)*'Daten 2015'!AS36/100/(Y39+Z39+AT39+AU39))+((Y39+Z39+AT39+AU39)*IF('Daten 2015'!$AY36=TRUE,'Daten 2015'!Y36,'Daten 2015'!K36)*'Daten 2015'!AS36/100/(Y39+Z39+AT39+AU39)),"---")</f>
        <v>---</v>
      </c>
      <c r="BP39" s="400" t="str">
        <f>IF((AA39+AB39+AV39+AW39)&gt;0,((AA39+AB39+AV39+AW39)*BG39*IF('Daten 2015'!$AY36=TRUE,'Daten 2015'!AN36,'Daten 2015'!#REF!)*'Daten 2015'!AS36/100/(AA39+AB39+AV39+AW39))+((AA39+AB39+AV39+AW39)*IF('Daten 2015'!$AY36=TRUE,'Daten 2015'!Z36,'Daten 2015'!L36)*'Daten 2015'!AS36/100/(AA39+AB39+AV39+AW39)),"---")</f>
        <v>---</v>
      </c>
      <c r="BQ39" s="400" t="str">
        <f>IF((AC39+AD39+AX39+AY39)&gt;0,((AC39+AD39+AX39+AY39)*BG39*IF('Daten 2015'!$AY36=TRUE,'Daten 2015'!AO36,'Daten 2015'!#REF!)*'Daten 2015'!AS36/100/(AC39+AD39+AX39+AY39))+((AC39+AD39+AX39+AY39)*IF('Daten 2015'!$AY36=TRUE,'Daten 2015'!AA36,'Daten 2015'!M36)*'Daten 2015'!AS36/100/(AC39+AD39+AX39+AY39)),"---")</f>
        <v>---</v>
      </c>
      <c r="BR39" s="400" t="str">
        <f>IF((AE39+AF39+AZ39+BA39)&gt;0,((AE39+AF39+AZ39+BA39)*BG39*IF('Daten 2015'!$AY36=TRUE,'Daten 2015'!AP36,'Daten 2015'!#REF!)*'Daten 2015'!AS36/100/(AE39+AF39+AZ39+BA39))+((AE39+AF39+AZ39+BA39)*IF('Daten 2015'!$AY36=TRUE,'Daten 2015'!AB36,'Daten 2015'!N36)*'Daten 2015'!AS36/100/(AE39+AF39+AZ39+BA39)),"---")</f>
        <v>---</v>
      </c>
      <c r="BS39" s="400" t="str">
        <f>IF((AG39+AH39+BB39+BC39)&gt;0,((AA39+AB39+AV39+AW39)*BG39*IF('Daten 2015'!$AY36=TRUE,'Daten 2015'!AQ36,'Daten 2015'!#REF!)*'Daten 2015'!AS36/100/(AA39+AB39+AV39+AW39))+((AA39+AB39+AV39+AW39)*IF('Daten 2015'!$AY36=TRUE,'Daten 2015'!AC36,'Daten 2015'!O36)*'Daten 2015'!AS36/100/(AA39+AB39+AV39+AW39)),"---")</f>
        <v>---</v>
      </c>
      <c r="BT39" s="405">
        <f xml:space="preserve"> IF(ISERROR(((G39+H39+J39+K39)*BI39)-(( G39+H39+J39+K39)*'Daten 2015'!C36*'Daten 2015'!AS36/100)),0,(( G39+H39+J39+K39)*BI39)-(( G39+H39+J39+K39)*'Daten 2015'!C36*'Daten 2015'!AS36/100))+
IF(ISERROR(((M39+N39+O39+P39+AJ39+AK39)*BJ39)-((M39+N39+O39+P39+AJ39+AK39)*'Daten 2015'!D36*'Daten 2015'!AS36/100)),0,((M39+N39+O39+P39+AJ39+AK39)*BJ39)-((M39+N39+O39+P39+AJ39+AK39)*'Daten 2015'!D36*'Daten 2015'!AS36/100))+IF(ISERROR(((Q39+R39+AL39+AM39)*#REF!)-((Q39+R39+AL39+AM39)*'Daten 2015'!E36*'Daten 2015'!AS36/100)),0,((Q39+R39+AL39+AM39)*#REF!)-((Q39+R39+AL39+AM39)*'Daten 2015'!E36*'Daten 2015'!AS36/100))+IF(ISERROR(((S39+T39+AN39+AO39)*BK39)-((S39+T39+AN39+AO39)*'Daten 2015'!G36*'Daten 2015'!AS36/100)),0,((S39+T39+AN39+AO39)*BK39)-((S39+T39+AN39+AO39)*'Daten 2015'!G36*'Daten 2015'!AS36/100))+IF(ISERROR(((U39+V39+AP39+AQ39)*BM39)-((U39+V39+AP39+AQ39)*'Daten 2015'!#REF!*'Daten 2015'!AS36/100)),0,((U39+V39+AP39+AQ39)*BM39)-((U39+V39+AP39+AQ39)*'Daten 2015'!#REF!*'Daten 2015'!AS36/100))+IF(ISERROR(((W39+X39+AR39+AS39)*BN39)-((W39+X39+AR39+AS39)*'Daten 2015'!#REF!*'Daten 2015'!AS36/100)),0,((W39+X39+AR39+AS39)*BN39)-((W39+X39+AR39+AS39)*'Daten 2015'!#REF!*'Daten 2015'!AS36/100))+IF(ISERROR(((Y39+Z39+AT39+AU39)*BO39)-((Y39+Z39+AT39+AU39)*'Daten 2015'!#REF!*'Daten 2015'!AS36/100)),0,((Y39+Z39+AT39+AU39)*BO39)-(( Y39+Z39+AT39+AU39)*'Daten 2015'!#REF!*'Daten 2015'!AS36/100))+IF(ISERROR(((AA39+AB39+AV39+AW39)*BP39)-((AA39+AB39+AV39+AW39)*'Daten 2015'!#REF!*'Daten 2015'!AS36/100)),0,((AA39+AB39+AV39+AW39)*BP39)-((AA39+AB39+AV39+AW39)*'Daten 2015'!#REF!*'Daten 2015'!AS36/100))+IF(ISERROR(((AC39+AD39+AX39+AY39)*BQ39)-((AC39+AD39+AX39+AY39)*'Daten 2015'!#REF!*'Daten 2015'!AS36/100)),0,(( AC39+AD39+AX39+AY39)*BQ39)-(( AC39+AD39+AX39+AY39)*'Daten 2015'!#REF!*'Daten 2015'!AS36/100))+IF(ISERROR(((AE39+AF39+AZ39+BA39)*BR39)-((AE39+AF39+AZ39+BA39)*'Daten 2015'!#REF!*'Daten 2015'!AS36/100)),0,(( AE39+AF39+AZ39+BA39)*BR39)-((AE39+AF39+AZ39+BA39)*'Daten 2015'!#REF!*'Daten 2015'!AS36/100))+IF(ISERROR(((AG39+AH39+BB39+BC39)*BS39)-(( AG39+AH39+BB39+BC39)*'Daten 2015'!#REF!*'Daten 2015'!AS36/100)),0,(( AG39+AH39+BB39+BC39)*BS39)-(( AG39+AH39+BB39+BC39)*'Daten 2015'!#REF!*'Daten 2015'!AS36/100))</f>
        <v>0</v>
      </c>
      <c r="BU39" s="712"/>
      <c r="BV39" s="731"/>
      <c r="BW39" s="389" t="s">
        <v>175</v>
      </c>
      <c r="BX39" s="267"/>
      <c r="BY39" s="270"/>
      <c r="BZ39" s="267"/>
      <c r="CA39" s="267"/>
      <c r="CB39" s="267"/>
    </row>
    <row r="40" spans="2:80" x14ac:dyDescent="0.25">
      <c r="AJ40" s="508"/>
      <c r="AK40" s="508"/>
    </row>
    <row r="41" spans="2:80" x14ac:dyDescent="0.25">
      <c r="B41" s="556" t="s">
        <v>178</v>
      </c>
      <c r="BF41" s="556" t="s">
        <v>195</v>
      </c>
    </row>
    <row r="44" spans="2:80" x14ac:dyDescent="0.25">
      <c r="AL44" s="509"/>
    </row>
  </sheetData>
  <sheetProtection algorithmName="SHA-512" hashValue="um1KHuFNc9GuItNjn0wYF1kpzBNvz8BxzEHXpyYHVTdFMxsOvPtxIrWgkoR6BmFNS3EAEjuNgxR9H6e8K8aSyA==" saltValue="SjzneWkAx1r1kJpe9IpnFw==" spinCount="100000" sheet="1" objects="1" scenarios="1"/>
  <mergeCells count="130">
    <mergeCell ref="B8:B39"/>
    <mergeCell ref="C8:C39"/>
    <mergeCell ref="AL30:AO39"/>
    <mergeCell ref="Q30:T39"/>
    <mergeCell ref="BK30:BL39"/>
    <mergeCell ref="M36:N36"/>
    <mergeCell ref="O36:P36"/>
    <mergeCell ref="M37:N37"/>
    <mergeCell ref="O37:P37"/>
    <mergeCell ref="M38:N38"/>
    <mergeCell ref="O38:P38"/>
    <mergeCell ref="M39:N39"/>
    <mergeCell ref="O39:P39"/>
    <mergeCell ref="O17:P17"/>
    <mergeCell ref="O18:P18"/>
    <mergeCell ref="O19:P19"/>
    <mergeCell ref="BI8:BI28"/>
    <mergeCell ref="M20:N20"/>
    <mergeCell ref="M21:N21"/>
    <mergeCell ref="M8:N8"/>
    <mergeCell ref="M9:N9"/>
    <mergeCell ref="M10:N10"/>
    <mergeCell ref="M11:N11"/>
    <mergeCell ref="M12:N12"/>
    <mergeCell ref="B7:E7"/>
    <mergeCell ref="AJ2:BC2"/>
    <mergeCell ref="AL3:BC3"/>
    <mergeCell ref="M5:N5"/>
    <mergeCell ref="O5:P5"/>
    <mergeCell ref="M3:P4"/>
    <mergeCell ref="M14:N14"/>
    <mergeCell ref="M15:N15"/>
    <mergeCell ref="M16:N16"/>
    <mergeCell ref="AL4:AM4"/>
    <mergeCell ref="AN4:AO4"/>
    <mergeCell ref="AJ3:AK4"/>
    <mergeCell ref="Q4:R4"/>
    <mergeCell ref="S4:T4"/>
    <mergeCell ref="B6:E6"/>
    <mergeCell ref="G2:H2"/>
    <mergeCell ref="J2:K2"/>
    <mergeCell ref="G3:H4"/>
    <mergeCell ref="J3:K4"/>
    <mergeCell ref="G8:H28"/>
    <mergeCell ref="AZ4:BA4"/>
    <mergeCell ref="BB4:BC4"/>
    <mergeCell ref="AP4:AQ4"/>
    <mergeCell ref="AR4:AS4"/>
    <mergeCell ref="Q3:AG3"/>
    <mergeCell ref="AX4:AY4"/>
    <mergeCell ref="M2:AH2"/>
    <mergeCell ref="BF2:BV2"/>
    <mergeCell ref="BF6:BV6"/>
    <mergeCell ref="BH3:BH5"/>
    <mergeCell ref="BG3:BG5"/>
    <mergeCell ref="BT3:BV4"/>
    <mergeCell ref="BJ3:BS4"/>
    <mergeCell ref="BF3:BF5"/>
    <mergeCell ref="BI3:BI5"/>
    <mergeCell ref="U6:AH6"/>
    <mergeCell ref="AT4:AU4"/>
    <mergeCell ref="AV4:AW4"/>
    <mergeCell ref="AE4:AF4"/>
    <mergeCell ref="AG4:AH4"/>
    <mergeCell ref="U4:V4"/>
    <mergeCell ref="W4:X4"/>
    <mergeCell ref="Y4:Z4"/>
    <mergeCell ref="AA4:AB4"/>
    <mergeCell ref="AC4:AD4"/>
    <mergeCell ref="M6:N6"/>
    <mergeCell ref="O6:P6"/>
    <mergeCell ref="AN7:AO7"/>
    <mergeCell ref="AP6:BC6"/>
    <mergeCell ref="O12:P12"/>
    <mergeCell ref="BU8:BU11"/>
    <mergeCell ref="BU12:BU15"/>
    <mergeCell ref="AP8:BC29"/>
    <mergeCell ref="M24:N24"/>
    <mergeCell ref="M25:N25"/>
    <mergeCell ref="M26:N26"/>
    <mergeCell ref="O10:P10"/>
    <mergeCell ref="O20:P20"/>
    <mergeCell ref="M22:N22"/>
    <mergeCell ref="M23:N23"/>
    <mergeCell ref="M17:N17"/>
    <mergeCell ref="O21:P21"/>
    <mergeCell ref="O22:P22"/>
    <mergeCell ref="O23:P23"/>
    <mergeCell ref="M18:N18"/>
    <mergeCell ref="O8:P8"/>
    <mergeCell ref="O9:P9"/>
    <mergeCell ref="O16:P16"/>
    <mergeCell ref="S7:T7"/>
    <mergeCell ref="O29:P29"/>
    <mergeCell ref="O13:P13"/>
    <mergeCell ref="O14:P14"/>
    <mergeCell ref="O15:P15"/>
    <mergeCell ref="BU28:BU31"/>
    <mergeCell ref="O24:P24"/>
    <mergeCell ref="O25:P25"/>
    <mergeCell ref="M27:N27"/>
    <mergeCell ref="BU16:BU19"/>
    <mergeCell ref="BU20:BU23"/>
    <mergeCell ref="BM8:BS29"/>
    <mergeCell ref="U8:AH29"/>
    <mergeCell ref="M13:N13"/>
    <mergeCell ref="BV8:BV39"/>
    <mergeCell ref="J8:K28"/>
    <mergeCell ref="BU32:BU35"/>
    <mergeCell ref="BU24:BU27"/>
    <mergeCell ref="M28:N28"/>
    <mergeCell ref="M29:N29"/>
    <mergeCell ref="M30:N30"/>
    <mergeCell ref="M31:N31"/>
    <mergeCell ref="M32:N32"/>
    <mergeCell ref="M33:N33"/>
    <mergeCell ref="M34:N34"/>
    <mergeCell ref="M35:N35"/>
    <mergeCell ref="O30:P30"/>
    <mergeCell ref="O31:P31"/>
    <mergeCell ref="O32:P32"/>
    <mergeCell ref="O33:P33"/>
    <mergeCell ref="O34:P34"/>
    <mergeCell ref="O35:P35"/>
    <mergeCell ref="O11:P11"/>
    <mergeCell ref="BU36:BU39"/>
    <mergeCell ref="M19:N19"/>
    <mergeCell ref="O26:P26"/>
    <mergeCell ref="O27:P27"/>
    <mergeCell ref="O28:P28"/>
  </mergeCells>
  <pageMargins left="0.7" right="0.7" top="0.78740157499999996" bottom="0.78740157499999996" header="0.3" footer="0.3"/>
  <pageSetup paperSize="9" orientation="portrait" r:id="rId1"/>
  <ignoredErrors>
    <ignoredError sqref="O30" unlockedFormula="1"/>
  </ignoredErrors>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44"/>
  <sheetViews>
    <sheetView showGridLines="0" showRowColHeaders="0" zoomScale="80" zoomScaleNormal="80" workbookViewId="0"/>
  </sheetViews>
  <sheetFormatPr baseColWidth="10" defaultColWidth="11.42578125" defaultRowHeight="15" x14ac:dyDescent="0.25"/>
  <cols>
    <col min="1" max="1" width="3.140625" style="421" customWidth="1"/>
    <col min="2" max="2" width="4" style="421" hidden="1" customWidth="1"/>
    <col min="3" max="3" width="4.140625" style="421" hidden="1" customWidth="1"/>
    <col min="4" max="4" width="3.140625" style="421" hidden="1" customWidth="1"/>
    <col min="5" max="5" width="10.42578125" style="421" hidden="1" customWidth="1"/>
    <col min="6" max="6" width="3.140625" style="421" hidden="1" customWidth="1"/>
    <col min="7" max="7" width="11.140625" style="421" hidden="1" customWidth="1"/>
    <col min="8" max="8" width="11.42578125" style="421" hidden="1" customWidth="1"/>
    <col min="9" max="9" width="3.42578125" style="421" hidden="1" customWidth="1"/>
    <col min="10" max="10" width="10.5703125" style="421" hidden="1" customWidth="1"/>
    <col min="11" max="11" width="11.42578125" style="421" hidden="1" customWidth="1"/>
    <col min="12" max="12" width="2.7109375" style="421" hidden="1" customWidth="1"/>
    <col min="13" max="14" width="8.42578125" style="421" hidden="1" customWidth="1"/>
    <col min="15" max="16" width="10" style="421" hidden="1" customWidth="1"/>
    <col min="17" max="20" width="10.7109375" style="421" hidden="1" customWidth="1"/>
    <col min="21" max="34" width="10.42578125" style="421" hidden="1" customWidth="1"/>
    <col min="35" max="35" width="3.85546875" style="421" hidden="1" customWidth="1"/>
    <col min="36" max="37" width="10.28515625" style="421" hidden="1" customWidth="1"/>
    <col min="38" max="38" width="10.7109375" style="421" hidden="1" customWidth="1"/>
    <col min="39" max="39" width="12.28515625" style="421" hidden="1" customWidth="1"/>
    <col min="40" max="40" width="10.28515625" style="421" hidden="1" customWidth="1"/>
    <col min="41" max="41" width="11.28515625" style="421" hidden="1" customWidth="1"/>
    <col min="42" max="42" width="11.85546875" style="421" hidden="1" customWidth="1"/>
    <col min="43" max="43" width="10.7109375" style="421" hidden="1" customWidth="1"/>
    <col min="44" max="44" width="10.140625" style="421" hidden="1" customWidth="1"/>
    <col min="45" max="45" width="10.85546875" style="421" hidden="1" customWidth="1"/>
    <col min="46" max="46" width="10.42578125" style="421" hidden="1" customWidth="1"/>
    <col min="47" max="47" width="10.85546875" style="421" hidden="1" customWidth="1"/>
    <col min="48" max="48" width="10.42578125" style="421" hidden="1" customWidth="1"/>
    <col min="49" max="49" width="10.85546875" style="421" hidden="1" customWidth="1"/>
    <col min="50" max="50" width="10.42578125" style="421" hidden="1" customWidth="1"/>
    <col min="51" max="51" width="10" style="421" hidden="1" customWidth="1"/>
    <col min="52" max="52" width="10.42578125" style="421" hidden="1" customWidth="1"/>
    <col min="53" max="55" width="10.7109375" style="421" hidden="1" customWidth="1"/>
    <col min="56" max="56" width="3" style="421" hidden="1" customWidth="1"/>
    <col min="57" max="57" width="10.140625" style="210" bestFit="1" customWidth="1"/>
    <col min="58" max="58" width="10.85546875" style="210" customWidth="1"/>
    <col min="59" max="59" width="11.42578125" style="210"/>
    <col min="60" max="60" width="15.42578125" style="210" customWidth="1"/>
    <col min="61" max="61" width="15.28515625" style="210" customWidth="1"/>
    <col min="62" max="64" width="11.42578125" style="210"/>
    <col min="65" max="71" width="9.7109375" style="210" bestFit="1" customWidth="1"/>
    <col min="72" max="72" width="15.140625" style="210" hidden="1" customWidth="1"/>
    <col min="73" max="73" width="14.7109375" style="210" hidden="1" customWidth="1"/>
    <col min="74" max="75" width="20.28515625" style="210" hidden="1" customWidth="1"/>
    <col min="76" max="16384" width="11.42578125" style="210"/>
  </cols>
  <sheetData>
    <row r="1" spans="1:81" ht="54" customHeight="1" thickBot="1" x14ac:dyDescent="0.3"/>
    <row r="2" spans="1:81" ht="21.75" customHeight="1" x14ac:dyDescent="0.35">
      <c r="C2" s="510"/>
      <c r="D2" s="510"/>
      <c r="E2" s="510"/>
      <c r="F2" s="423"/>
      <c r="G2" s="852" t="s">
        <v>63</v>
      </c>
      <c r="H2" s="855"/>
      <c r="I2" s="423"/>
      <c r="J2" s="852" t="s">
        <v>64</v>
      </c>
      <c r="K2" s="855"/>
      <c r="L2" s="423"/>
      <c r="M2" s="852" t="s">
        <v>16</v>
      </c>
      <c r="N2" s="853"/>
      <c r="O2" s="854"/>
      <c r="P2" s="854"/>
      <c r="Q2" s="854"/>
      <c r="R2" s="854"/>
      <c r="S2" s="854"/>
      <c r="T2" s="854"/>
      <c r="U2" s="854"/>
      <c r="V2" s="854"/>
      <c r="W2" s="854"/>
      <c r="X2" s="854"/>
      <c r="Y2" s="854"/>
      <c r="Z2" s="854"/>
      <c r="AA2" s="854"/>
      <c r="AB2" s="854"/>
      <c r="AC2" s="854"/>
      <c r="AD2" s="854"/>
      <c r="AE2" s="854"/>
      <c r="AF2" s="854"/>
      <c r="AG2" s="854"/>
      <c r="AH2" s="855"/>
      <c r="AI2" s="424"/>
      <c r="AJ2" s="852" t="s">
        <v>19</v>
      </c>
      <c r="AK2" s="854"/>
      <c r="AL2" s="854"/>
      <c r="AM2" s="854"/>
      <c r="AN2" s="854"/>
      <c r="AO2" s="854"/>
      <c r="AP2" s="854"/>
      <c r="AQ2" s="854"/>
      <c r="AR2" s="854"/>
      <c r="AS2" s="854"/>
      <c r="AT2" s="854"/>
      <c r="AU2" s="854"/>
      <c r="AV2" s="854"/>
      <c r="AW2" s="854"/>
      <c r="AX2" s="854"/>
      <c r="AY2" s="854"/>
      <c r="AZ2" s="854"/>
      <c r="BA2" s="854"/>
      <c r="BB2" s="854"/>
      <c r="BC2" s="855"/>
      <c r="BD2" s="602"/>
      <c r="BE2" s="212"/>
      <c r="BF2" s="856" t="s">
        <v>39</v>
      </c>
      <c r="BG2" s="857"/>
      <c r="BH2" s="857"/>
      <c r="BI2" s="857"/>
      <c r="BJ2" s="857"/>
      <c r="BK2" s="857"/>
      <c r="BL2" s="857"/>
      <c r="BM2" s="857"/>
      <c r="BN2" s="857"/>
      <c r="BO2" s="857"/>
      <c r="BP2" s="857"/>
      <c r="BQ2" s="857"/>
      <c r="BR2" s="857"/>
      <c r="BS2" s="857"/>
      <c r="BT2" s="857"/>
      <c r="BU2" s="857"/>
      <c r="BV2" s="857"/>
      <c r="BW2" s="858"/>
      <c r="BX2" s="619"/>
    </row>
    <row r="3" spans="1:81" ht="19.5" customHeight="1" x14ac:dyDescent="0.3">
      <c r="C3" s="510"/>
      <c r="D3" s="510"/>
      <c r="E3" s="510"/>
      <c r="F3" s="423"/>
      <c r="G3" s="887" t="s">
        <v>29</v>
      </c>
      <c r="H3" s="893"/>
      <c r="I3" s="423"/>
      <c r="J3" s="887" t="s">
        <v>29</v>
      </c>
      <c r="K3" s="893"/>
      <c r="L3" s="423"/>
      <c r="M3" s="881" t="s">
        <v>29</v>
      </c>
      <c r="N3" s="882"/>
      <c r="O3" s="882"/>
      <c r="P3" s="883"/>
      <c r="Q3" s="849" t="s">
        <v>35</v>
      </c>
      <c r="R3" s="850"/>
      <c r="S3" s="850"/>
      <c r="T3" s="850"/>
      <c r="U3" s="850"/>
      <c r="V3" s="850"/>
      <c r="W3" s="850"/>
      <c r="X3" s="850"/>
      <c r="Y3" s="850"/>
      <c r="Z3" s="850"/>
      <c r="AA3" s="850"/>
      <c r="AB3" s="850"/>
      <c r="AC3" s="850"/>
      <c r="AD3" s="850"/>
      <c r="AE3" s="850"/>
      <c r="AF3" s="850"/>
      <c r="AG3" s="850"/>
      <c r="AH3" s="425"/>
      <c r="AI3" s="426"/>
      <c r="AJ3" s="887" t="s">
        <v>29</v>
      </c>
      <c r="AK3" s="888"/>
      <c r="AL3" s="851" t="s">
        <v>35</v>
      </c>
      <c r="AM3" s="851"/>
      <c r="AN3" s="851"/>
      <c r="AO3" s="851"/>
      <c r="AP3" s="851"/>
      <c r="AQ3" s="851"/>
      <c r="AR3" s="851"/>
      <c r="AS3" s="851"/>
      <c r="AT3" s="851"/>
      <c r="AU3" s="851"/>
      <c r="AV3" s="851"/>
      <c r="AW3" s="851"/>
      <c r="AX3" s="851"/>
      <c r="AY3" s="851"/>
      <c r="AZ3" s="851"/>
      <c r="BA3" s="851"/>
      <c r="BB3" s="851"/>
      <c r="BC3" s="872"/>
      <c r="BD3" s="603"/>
      <c r="BE3" s="213"/>
      <c r="BF3" s="912" t="s">
        <v>196</v>
      </c>
      <c r="BG3" s="870" t="s">
        <v>55</v>
      </c>
      <c r="BH3" s="863" t="s">
        <v>172</v>
      </c>
      <c r="BI3" s="863" t="s">
        <v>69</v>
      </c>
      <c r="BJ3" s="911" t="s">
        <v>47</v>
      </c>
      <c r="BK3" s="739"/>
      <c r="BL3" s="739"/>
      <c r="BM3" s="739"/>
      <c r="BN3" s="739"/>
      <c r="BO3" s="739"/>
      <c r="BP3" s="739"/>
      <c r="BQ3" s="739"/>
      <c r="BR3" s="739"/>
      <c r="BS3" s="913"/>
      <c r="BT3" s="911" t="s">
        <v>190</v>
      </c>
      <c r="BU3" s="739"/>
      <c r="BV3" s="739"/>
      <c r="BW3" s="921" t="s">
        <v>187</v>
      </c>
      <c r="BX3" s="619"/>
    </row>
    <row r="4" spans="1:81" ht="18.75" x14ac:dyDescent="0.3">
      <c r="C4" s="510"/>
      <c r="D4" s="510"/>
      <c r="E4" s="510"/>
      <c r="F4" s="423"/>
      <c r="G4" s="887"/>
      <c r="H4" s="893"/>
      <c r="I4" s="423"/>
      <c r="J4" s="887"/>
      <c r="K4" s="893"/>
      <c r="L4" s="423"/>
      <c r="M4" s="884"/>
      <c r="N4" s="885"/>
      <c r="O4" s="885"/>
      <c r="P4" s="886"/>
      <c r="Q4" s="851" t="s">
        <v>33</v>
      </c>
      <c r="R4" s="851"/>
      <c r="S4" s="851" t="s">
        <v>34</v>
      </c>
      <c r="T4" s="889"/>
      <c r="U4" s="851" t="s">
        <v>70</v>
      </c>
      <c r="V4" s="851"/>
      <c r="W4" s="851" t="s">
        <v>71</v>
      </c>
      <c r="X4" s="851"/>
      <c r="Y4" s="851" t="s">
        <v>72</v>
      </c>
      <c r="Z4" s="851"/>
      <c r="AA4" s="851" t="s">
        <v>73</v>
      </c>
      <c r="AB4" s="851"/>
      <c r="AC4" s="851" t="s">
        <v>74</v>
      </c>
      <c r="AD4" s="851"/>
      <c r="AE4" s="851" t="s">
        <v>75</v>
      </c>
      <c r="AF4" s="851"/>
      <c r="AG4" s="851" t="s">
        <v>76</v>
      </c>
      <c r="AH4" s="872"/>
      <c r="AI4" s="426"/>
      <c r="AJ4" s="887"/>
      <c r="AK4" s="888"/>
      <c r="AL4" s="851" t="s">
        <v>33</v>
      </c>
      <c r="AM4" s="851"/>
      <c r="AN4" s="851" t="s">
        <v>34</v>
      </c>
      <c r="AO4" s="851"/>
      <c r="AP4" s="894" t="s">
        <v>70</v>
      </c>
      <c r="AQ4" s="851"/>
      <c r="AR4" s="851" t="s">
        <v>71</v>
      </c>
      <c r="AS4" s="851"/>
      <c r="AT4" s="851" t="s">
        <v>72</v>
      </c>
      <c r="AU4" s="851"/>
      <c r="AV4" s="851" t="s">
        <v>73</v>
      </c>
      <c r="AW4" s="851"/>
      <c r="AX4" s="851" t="s">
        <v>74</v>
      </c>
      <c r="AY4" s="851"/>
      <c r="AZ4" s="851" t="s">
        <v>75</v>
      </c>
      <c r="BA4" s="851"/>
      <c r="BB4" s="851" t="s">
        <v>76</v>
      </c>
      <c r="BC4" s="872"/>
      <c r="BD4" s="603"/>
      <c r="BE4" s="213"/>
      <c r="BF4" s="871"/>
      <c r="BG4" s="865"/>
      <c r="BH4" s="863"/>
      <c r="BI4" s="863"/>
      <c r="BJ4" s="720"/>
      <c r="BK4" s="717"/>
      <c r="BL4" s="717"/>
      <c r="BM4" s="717"/>
      <c r="BN4" s="717"/>
      <c r="BO4" s="717"/>
      <c r="BP4" s="717"/>
      <c r="BQ4" s="717"/>
      <c r="BR4" s="717"/>
      <c r="BS4" s="870"/>
      <c r="BT4" s="720"/>
      <c r="BU4" s="717"/>
      <c r="BV4" s="717"/>
      <c r="BW4" s="922"/>
      <c r="BX4" s="619"/>
    </row>
    <row r="5" spans="1:81" s="214" customFormat="1" ht="54.75" customHeight="1" thickBot="1" x14ac:dyDescent="0.3">
      <c r="A5" s="427"/>
      <c r="B5" s="427"/>
      <c r="C5" s="510"/>
      <c r="D5" s="510"/>
      <c r="E5" s="510"/>
      <c r="F5" s="423"/>
      <c r="G5" s="428" t="s">
        <v>38</v>
      </c>
      <c r="H5" s="429" t="s">
        <v>17</v>
      </c>
      <c r="I5" s="423"/>
      <c r="J5" s="428" t="s">
        <v>38</v>
      </c>
      <c r="K5" s="429" t="s">
        <v>17</v>
      </c>
      <c r="L5" s="423"/>
      <c r="M5" s="878" t="s">
        <v>38</v>
      </c>
      <c r="N5" s="879"/>
      <c r="O5" s="880" t="s">
        <v>151</v>
      </c>
      <c r="P5" s="879"/>
      <c r="Q5" s="430" t="s">
        <v>38</v>
      </c>
      <c r="R5" s="430" t="s">
        <v>17</v>
      </c>
      <c r="S5" s="430" t="s">
        <v>38</v>
      </c>
      <c r="T5" s="430" t="s">
        <v>17</v>
      </c>
      <c r="U5" s="430" t="s">
        <v>38</v>
      </c>
      <c r="V5" s="430" t="s">
        <v>17</v>
      </c>
      <c r="W5" s="430" t="s">
        <v>38</v>
      </c>
      <c r="X5" s="430" t="s">
        <v>17</v>
      </c>
      <c r="Y5" s="430" t="s">
        <v>38</v>
      </c>
      <c r="Z5" s="430" t="s">
        <v>17</v>
      </c>
      <c r="AA5" s="430" t="s">
        <v>38</v>
      </c>
      <c r="AB5" s="430" t="s">
        <v>17</v>
      </c>
      <c r="AC5" s="430" t="s">
        <v>38</v>
      </c>
      <c r="AD5" s="430" t="s">
        <v>17</v>
      </c>
      <c r="AE5" s="430" t="s">
        <v>38</v>
      </c>
      <c r="AF5" s="430" t="s">
        <v>17</v>
      </c>
      <c r="AG5" s="430" t="s">
        <v>38</v>
      </c>
      <c r="AH5" s="429" t="s">
        <v>17</v>
      </c>
      <c r="AI5" s="423"/>
      <c r="AJ5" s="428" t="s">
        <v>38</v>
      </c>
      <c r="AK5" s="430" t="s">
        <v>17</v>
      </c>
      <c r="AL5" s="430" t="s">
        <v>38</v>
      </c>
      <c r="AM5" s="430" t="s">
        <v>17</v>
      </c>
      <c r="AN5" s="430" t="s">
        <v>38</v>
      </c>
      <c r="AO5" s="431" t="s">
        <v>17</v>
      </c>
      <c r="AP5" s="430" t="s">
        <v>38</v>
      </c>
      <c r="AQ5" s="430" t="s">
        <v>17</v>
      </c>
      <c r="AR5" s="430" t="s">
        <v>38</v>
      </c>
      <c r="AS5" s="430" t="s">
        <v>17</v>
      </c>
      <c r="AT5" s="430" t="s">
        <v>38</v>
      </c>
      <c r="AU5" s="430" t="s">
        <v>17</v>
      </c>
      <c r="AV5" s="430" t="s">
        <v>38</v>
      </c>
      <c r="AW5" s="430" t="s">
        <v>17</v>
      </c>
      <c r="AX5" s="430" t="s">
        <v>38</v>
      </c>
      <c r="AY5" s="430" t="s">
        <v>17</v>
      </c>
      <c r="AZ5" s="430" t="s">
        <v>38</v>
      </c>
      <c r="BA5" s="430" t="s">
        <v>17</v>
      </c>
      <c r="BB5" s="430" t="s">
        <v>38</v>
      </c>
      <c r="BC5" s="429" t="s">
        <v>17</v>
      </c>
      <c r="BD5" s="604"/>
      <c r="BE5" s="211"/>
      <c r="BF5" s="871"/>
      <c r="BG5" s="865"/>
      <c r="BH5" s="864"/>
      <c r="BI5" s="864"/>
      <c r="BJ5" s="612" t="s">
        <v>48</v>
      </c>
      <c r="BK5" s="612" t="s">
        <v>49</v>
      </c>
      <c r="BL5" s="612" t="s">
        <v>50</v>
      </c>
      <c r="BM5" s="608" t="s">
        <v>120</v>
      </c>
      <c r="BN5" s="608" t="s">
        <v>121</v>
      </c>
      <c r="BO5" s="608" t="s">
        <v>122</v>
      </c>
      <c r="BP5" s="608" t="s">
        <v>123</v>
      </c>
      <c r="BQ5" s="608" t="s">
        <v>124</v>
      </c>
      <c r="BR5" s="608" t="s">
        <v>125</v>
      </c>
      <c r="BS5" s="608" t="s">
        <v>126</v>
      </c>
      <c r="BT5" s="608" t="s">
        <v>40</v>
      </c>
      <c r="BU5" s="217" t="s">
        <v>41</v>
      </c>
      <c r="BV5" s="607" t="s">
        <v>42</v>
      </c>
      <c r="BW5" s="923"/>
      <c r="BX5" s="620"/>
    </row>
    <row r="6" spans="1:81" s="214" customFormat="1" ht="19.5" hidden="1" customHeight="1" thickBot="1" x14ac:dyDescent="0.3">
      <c r="A6" s="427"/>
      <c r="B6" s="890" t="s">
        <v>136</v>
      </c>
      <c r="C6" s="891"/>
      <c r="D6" s="891"/>
      <c r="E6" s="892"/>
      <c r="F6" s="423"/>
      <c r="G6" s="432">
        <v>35151</v>
      </c>
      <c r="H6" s="433" t="s">
        <v>65</v>
      </c>
      <c r="I6" s="423"/>
      <c r="J6" s="432">
        <v>35152</v>
      </c>
      <c r="K6" s="433" t="s">
        <v>66</v>
      </c>
      <c r="L6" s="423"/>
      <c r="M6" s="873">
        <v>35220</v>
      </c>
      <c r="N6" s="874"/>
      <c r="O6" s="845" t="s">
        <v>20</v>
      </c>
      <c r="P6" s="874"/>
      <c r="Q6" s="434">
        <v>35222</v>
      </c>
      <c r="R6" s="434" t="s">
        <v>134</v>
      </c>
      <c r="S6" s="434">
        <v>35224</v>
      </c>
      <c r="T6" s="434" t="s">
        <v>27</v>
      </c>
      <c r="U6" s="845"/>
      <c r="V6" s="846"/>
      <c r="W6" s="846"/>
      <c r="X6" s="846"/>
      <c r="Y6" s="846"/>
      <c r="Z6" s="846"/>
      <c r="AA6" s="846"/>
      <c r="AB6" s="846"/>
      <c r="AC6" s="846"/>
      <c r="AD6" s="846"/>
      <c r="AE6" s="846"/>
      <c r="AF6" s="846"/>
      <c r="AG6" s="846"/>
      <c r="AH6" s="847"/>
      <c r="AI6" s="423"/>
      <c r="AJ6" s="432">
        <v>35221</v>
      </c>
      <c r="AK6" s="434" t="s">
        <v>21</v>
      </c>
      <c r="AL6" s="434">
        <v>35223</v>
      </c>
      <c r="AM6" s="434" t="s">
        <v>135</v>
      </c>
      <c r="AN6" s="434">
        <v>35225</v>
      </c>
      <c r="AO6" s="434" t="s">
        <v>30</v>
      </c>
      <c r="AP6" s="845"/>
      <c r="AQ6" s="846"/>
      <c r="AR6" s="846"/>
      <c r="AS6" s="846"/>
      <c r="AT6" s="846"/>
      <c r="AU6" s="846"/>
      <c r="AV6" s="846"/>
      <c r="AW6" s="846"/>
      <c r="AX6" s="846"/>
      <c r="AY6" s="846"/>
      <c r="AZ6" s="846"/>
      <c r="BA6" s="846"/>
      <c r="BB6" s="846"/>
      <c r="BC6" s="847"/>
      <c r="BD6" s="604"/>
      <c r="BE6" s="211"/>
      <c r="BF6" s="859"/>
      <c r="BG6" s="860"/>
      <c r="BH6" s="860"/>
      <c r="BI6" s="860"/>
      <c r="BJ6" s="860"/>
      <c r="BK6" s="860"/>
      <c r="BL6" s="860"/>
      <c r="BM6" s="860"/>
      <c r="BN6" s="860"/>
      <c r="BO6" s="860"/>
      <c r="BP6" s="860"/>
      <c r="BQ6" s="860"/>
      <c r="BR6" s="860"/>
      <c r="BS6" s="860"/>
      <c r="BT6" s="860"/>
      <c r="BU6" s="860"/>
      <c r="BV6" s="860"/>
      <c r="BW6" s="861"/>
      <c r="BX6" s="620"/>
    </row>
    <row r="7" spans="1:81" s="214" customFormat="1" ht="20.25" hidden="1" customHeight="1" thickTop="1" thickBot="1" x14ac:dyDescent="0.3">
      <c r="A7" s="427"/>
      <c r="B7" s="918" t="s">
        <v>137</v>
      </c>
      <c r="C7" s="919"/>
      <c r="D7" s="919"/>
      <c r="E7" s="920"/>
      <c r="F7" s="435"/>
      <c r="G7" s="436">
        <v>35151</v>
      </c>
      <c r="H7" s="437" t="s">
        <v>65</v>
      </c>
      <c r="I7" s="423"/>
      <c r="J7" s="436">
        <v>35152</v>
      </c>
      <c r="K7" s="437" t="s">
        <v>66</v>
      </c>
      <c r="L7" s="423"/>
      <c r="M7" s="438">
        <v>35421</v>
      </c>
      <c r="N7" s="439">
        <v>35422</v>
      </c>
      <c r="O7" s="440" t="s">
        <v>149</v>
      </c>
      <c r="P7" s="441" t="s">
        <v>150</v>
      </c>
      <c r="Q7" s="439">
        <v>80542</v>
      </c>
      <c r="R7" s="440" t="s">
        <v>132</v>
      </c>
      <c r="S7" s="916"/>
      <c r="T7" s="917"/>
      <c r="U7" s="440">
        <v>35543</v>
      </c>
      <c r="V7" s="440" t="s">
        <v>77</v>
      </c>
      <c r="W7" s="440">
        <v>35544</v>
      </c>
      <c r="X7" s="440" t="s">
        <v>78</v>
      </c>
      <c r="Y7" s="440">
        <v>35545</v>
      </c>
      <c r="Z7" s="440" t="s">
        <v>79</v>
      </c>
      <c r="AA7" s="440">
        <v>35546</v>
      </c>
      <c r="AB7" s="440" t="s">
        <v>80</v>
      </c>
      <c r="AC7" s="440">
        <v>35547</v>
      </c>
      <c r="AD7" s="440" t="s">
        <v>81</v>
      </c>
      <c r="AE7" s="440">
        <v>35548</v>
      </c>
      <c r="AF7" s="440" t="s">
        <v>82</v>
      </c>
      <c r="AG7" s="440">
        <v>35549</v>
      </c>
      <c r="AH7" s="442" t="s">
        <v>83</v>
      </c>
      <c r="AI7" s="423"/>
      <c r="AJ7" s="443">
        <v>35425</v>
      </c>
      <c r="AK7" s="440" t="s">
        <v>164</v>
      </c>
      <c r="AL7" s="439">
        <v>80552</v>
      </c>
      <c r="AM7" s="440" t="s">
        <v>133</v>
      </c>
      <c r="AN7" s="914"/>
      <c r="AO7" s="915"/>
      <c r="AP7" s="444">
        <v>35553</v>
      </c>
      <c r="AQ7" s="445" t="s">
        <v>84</v>
      </c>
      <c r="AR7" s="445">
        <v>35554</v>
      </c>
      <c r="AS7" s="445" t="s">
        <v>85</v>
      </c>
      <c r="AT7" s="445">
        <v>35555</v>
      </c>
      <c r="AU7" s="445" t="s">
        <v>86</v>
      </c>
      <c r="AV7" s="445">
        <v>35556</v>
      </c>
      <c r="AW7" s="445" t="s">
        <v>87</v>
      </c>
      <c r="AX7" s="445">
        <v>35557</v>
      </c>
      <c r="AY7" s="445" t="s">
        <v>88</v>
      </c>
      <c r="AZ7" s="445">
        <v>35558</v>
      </c>
      <c r="BA7" s="445" t="s">
        <v>89</v>
      </c>
      <c r="BB7" s="445">
        <v>35559</v>
      </c>
      <c r="BC7" s="437" t="s">
        <v>90</v>
      </c>
      <c r="BD7" s="604"/>
      <c r="BE7" s="211"/>
      <c r="BF7" s="924"/>
      <c r="BG7" s="925"/>
      <c r="BH7" s="925"/>
      <c r="BI7" s="925"/>
      <c r="BJ7" s="925"/>
      <c r="BK7" s="925"/>
      <c r="BL7" s="925"/>
      <c r="BM7" s="925"/>
      <c r="BN7" s="925"/>
      <c r="BO7" s="925"/>
      <c r="BP7" s="925"/>
      <c r="BQ7" s="925"/>
      <c r="BR7" s="925"/>
      <c r="BS7" s="925"/>
      <c r="BT7" s="925"/>
      <c r="BU7" s="925"/>
      <c r="BV7" s="925"/>
      <c r="BW7" s="926"/>
      <c r="BX7" s="621"/>
      <c r="BY7" s="230"/>
      <c r="BZ7" s="230"/>
    </row>
    <row r="8" spans="1:81" ht="15.75" customHeight="1" x14ac:dyDescent="0.25">
      <c r="B8" s="895" t="s">
        <v>170</v>
      </c>
      <c r="C8" s="898" t="s">
        <v>171</v>
      </c>
      <c r="D8" s="446"/>
      <c r="E8" s="447" t="s">
        <v>13</v>
      </c>
      <c r="F8" s="448"/>
      <c r="G8" s="802" t="s">
        <v>67</v>
      </c>
      <c r="H8" s="803"/>
      <c r="I8" s="448"/>
      <c r="J8" s="802" t="s">
        <v>67</v>
      </c>
      <c r="K8" s="803"/>
      <c r="L8" s="448"/>
      <c r="M8" s="808">
        <f>VT!M8</f>
        <v>0</v>
      </c>
      <c r="N8" s="809"/>
      <c r="O8" s="832">
        <f>VT!O8</f>
        <v>0</v>
      </c>
      <c r="P8" s="809"/>
      <c r="Q8" s="449">
        <f>VT!Q8</f>
        <v>0</v>
      </c>
      <c r="R8" s="450">
        <f>VT!R8</f>
        <v>0</v>
      </c>
      <c r="S8" s="449">
        <f>VT!S8</f>
        <v>0</v>
      </c>
      <c r="T8" s="451">
        <f>VT!T8</f>
        <v>0</v>
      </c>
      <c r="U8" s="835" t="s">
        <v>91</v>
      </c>
      <c r="V8" s="836"/>
      <c r="W8" s="836"/>
      <c r="X8" s="836"/>
      <c r="Y8" s="836"/>
      <c r="Z8" s="836"/>
      <c r="AA8" s="836"/>
      <c r="AB8" s="836"/>
      <c r="AC8" s="836"/>
      <c r="AD8" s="836"/>
      <c r="AE8" s="836"/>
      <c r="AF8" s="836"/>
      <c r="AG8" s="836"/>
      <c r="AH8" s="803"/>
      <c r="AI8" s="452"/>
      <c r="AJ8" s="591">
        <f>VT!AJ8</f>
        <v>0</v>
      </c>
      <c r="AK8" s="587">
        <f>VT!AK8</f>
        <v>0</v>
      </c>
      <c r="AL8" s="587">
        <f>VT!AL8</f>
        <v>0</v>
      </c>
      <c r="AM8" s="587">
        <f>VT!AM8</f>
        <v>0</v>
      </c>
      <c r="AN8" s="587">
        <f>VT!AN8</f>
        <v>0</v>
      </c>
      <c r="AO8" s="587">
        <f>VT!AO8</f>
        <v>0</v>
      </c>
      <c r="AP8" s="835" t="s">
        <v>91</v>
      </c>
      <c r="AQ8" s="836"/>
      <c r="AR8" s="836"/>
      <c r="AS8" s="836"/>
      <c r="AT8" s="836"/>
      <c r="AU8" s="836"/>
      <c r="AV8" s="836"/>
      <c r="AW8" s="836"/>
      <c r="AX8" s="836"/>
      <c r="AY8" s="836"/>
      <c r="AZ8" s="836"/>
      <c r="BA8" s="836"/>
      <c r="BB8" s="836"/>
      <c r="BC8" s="803"/>
      <c r="BD8" s="605"/>
      <c r="BE8" s="363" t="s">
        <v>13</v>
      </c>
      <c r="BF8" s="285">
        <f>((M8+O8+AJ8+AK8)*'Daten 2019'!R5)+((Q8+R8+AL8+AM8)*'Daten 2019'!S5)+((S8+T8+AN8+AO8)*'Daten 2019'!U5)</f>
        <v>0</v>
      </c>
      <c r="BG8" s="286">
        <f>IF(IF(ISERROR(((BF8)-'Daten 2019'!AU5)/(BF8)),0,((BF8)-'Daten 2019'!AU5)/(BF8))&lt;0,0,IF(ISERROR(((BF8)-'Daten 2019'!AU5)/(BF8)),0,((BF8)-'Daten 2019'!AU5)/(BF8)))</f>
        <v>0</v>
      </c>
      <c r="BH8" s="287">
        <f>BT8/'Daten 2019'!AS5*100</f>
        <v>0</v>
      </c>
      <c r="BI8" s="909" t="s">
        <v>67</v>
      </c>
      <c r="BJ8" s="392" t="str">
        <f>IF((M8+O8+AJ8+AK8)&gt;0,((M8+O8+AJ8+AK8)*BG8*IF('Daten 2019'!BM5=TRUE,'Daten 2019'!AF5,0)*'Daten 2019'!AS5/100/(M8+O8+AJ8+AK8))+((M8+O8+AJ8+AK8)*IF('Daten 2019'!BM5=TRUE,'Daten 2019'!R5,'Daten 2019'!D5)*'Daten 2019'!AS5/100/(M8+O8+AJ8+AK8)),"---")</f>
        <v>---</v>
      </c>
      <c r="BK8" s="392" t="str">
        <f>IF((Q8+R8+AL8+AM8)&gt;0,((Q8+R8+AL8+AM8)*BG8*IF('Daten 2019'!BM5=TRUE,'Daten 2019'!AG5,0)*'Daten 2019'!AS5/100/(Q8+R8+AL8+AM8))+((Q8+R8+AL8+AM8)*IF('Daten 2019'!BM5=TRUE,'Daten 2019'!S5,'Daten 2019'!E5)*'Daten 2019'!AS5/100/(Q8+R8+AL8+AM8)),"---")</f>
        <v>---</v>
      </c>
      <c r="BL8" s="392" t="str">
        <f>IF((S8+T8+AN8+AO8)&gt;0,((S8+T8+AN8+AO8)*BG8*IF('Daten 2019'!BM5=TRUE,'Daten 2019'!AI5,0)*'Daten 2019'!AS5/100/(S8+T8+AN8+AO8))+((S8+T8+AN8+AO8)*IF('Daten 2019'!BM5=TRUE,'Daten 2019'!U5,'Daten 2019'!G5)*'Daten 2019'!AS5/100/(S8+T8+AN8+AO8)),"---")</f>
        <v>---</v>
      </c>
      <c r="BM8" s="681" t="s">
        <v>91</v>
      </c>
      <c r="BN8" s="682"/>
      <c r="BO8" s="682"/>
      <c r="BP8" s="682"/>
      <c r="BQ8" s="682"/>
      <c r="BR8" s="682"/>
      <c r="BS8" s="833"/>
      <c r="BT8" s="289">
        <f>IF(ISERROR(((M8+O8+AJ8+AK8)*BJ8)-((M8+O8+AJ8+AK8)*'Daten 2019'!D5*'Daten 2019'!AS5/100)),0,((M8+O8+AJ8+AK8)*BJ8)-((M8+O8+AJ8+AK8)*'Daten 2019'!D5*'Daten 2019'!AS5/100))+IF(ISERROR(((Q8+R8+AL8+AM8)*BK8)-((Q8+R8+AL8+AM8)*'Daten 2019'!E5*'Daten 2019'!AS5/100)),0,((Q8+R8+AL8+AM8)*BK8)-((Q8+R8+AL8+AM8)*'Daten 2019'!E5*'Daten 2019'!AS5/100))+IF(ISERROR(((S8+T8+AN8+AO8)*BL8)-((S8+T8+AN8+AO8)*'Daten 2019'!G5*'Daten 2019'!AS5/100)),0,((S8+T8+AN8+AO8)*BL8)-((S8+T8+AN8+AO8)*'Daten 2019'!G5*'Daten 2019'!AS5/100))</f>
        <v>0</v>
      </c>
      <c r="BU8" s="726">
        <f>(BT8+BT9+BT10+BT11)</f>
        <v>0</v>
      </c>
      <c r="BV8" s="729">
        <f>BU8+BU12+BU16+BU20+BU24+BU28+BU32+BU36</f>
        <v>0</v>
      </c>
      <c r="BW8" s="289">
        <f>((M8+O8+AJ8+AK8)*'Daten 2019'!AY5+(Q8+R8+AL8+AM8)*'Daten 2019'!AZ5+(S8+T8+AN8+AO8)*'Daten 2019'!BB5)*'Daten 2019'!AS5/100</f>
        <v>0</v>
      </c>
      <c r="BX8" s="363" t="s">
        <v>13</v>
      </c>
      <c r="BY8" s="267"/>
      <c r="BZ8" s="270"/>
      <c r="CA8" s="267"/>
      <c r="CB8" s="267"/>
      <c r="CC8" s="267"/>
    </row>
    <row r="9" spans="1:81" ht="15.75" customHeight="1" x14ac:dyDescent="0.25">
      <c r="B9" s="896"/>
      <c r="C9" s="899"/>
      <c r="D9" s="454"/>
      <c r="E9" s="455" t="s">
        <v>0</v>
      </c>
      <c r="F9" s="448"/>
      <c r="G9" s="804"/>
      <c r="H9" s="805"/>
      <c r="I9" s="448"/>
      <c r="J9" s="804"/>
      <c r="K9" s="805"/>
      <c r="L9" s="448"/>
      <c r="M9" s="842">
        <f>VT!M9</f>
        <v>0</v>
      </c>
      <c r="N9" s="831"/>
      <c r="O9" s="830">
        <f>VT!O9</f>
        <v>0</v>
      </c>
      <c r="P9" s="831"/>
      <c r="Q9" s="456">
        <f>VT!Q9</f>
        <v>0</v>
      </c>
      <c r="R9" s="457">
        <f>VT!R9</f>
        <v>0</v>
      </c>
      <c r="S9" s="456">
        <f>VT!S9</f>
        <v>0</v>
      </c>
      <c r="T9" s="458">
        <f>VT!T9</f>
        <v>0</v>
      </c>
      <c r="U9" s="837"/>
      <c r="V9" s="838"/>
      <c r="W9" s="838"/>
      <c r="X9" s="838"/>
      <c r="Y9" s="838"/>
      <c r="Z9" s="838"/>
      <c r="AA9" s="838"/>
      <c r="AB9" s="838"/>
      <c r="AC9" s="838"/>
      <c r="AD9" s="838"/>
      <c r="AE9" s="838"/>
      <c r="AF9" s="838"/>
      <c r="AG9" s="838"/>
      <c r="AH9" s="805"/>
      <c r="AI9" s="459"/>
      <c r="AJ9" s="591">
        <f>VT!AJ9</f>
        <v>0</v>
      </c>
      <c r="AK9" s="587">
        <f>VT!AK9</f>
        <v>0</v>
      </c>
      <c r="AL9" s="587">
        <f>VT!AL9</f>
        <v>0</v>
      </c>
      <c r="AM9" s="587">
        <f>VT!AM9</f>
        <v>0</v>
      </c>
      <c r="AN9" s="587">
        <f>VT!AN9</f>
        <v>0</v>
      </c>
      <c r="AO9" s="587">
        <f>VT!AO9</f>
        <v>0</v>
      </c>
      <c r="AP9" s="837"/>
      <c r="AQ9" s="838"/>
      <c r="AR9" s="838"/>
      <c r="AS9" s="838"/>
      <c r="AT9" s="838"/>
      <c r="AU9" s="838"/>
      <c r="AV9" s="838"/>
      <c r="AW9" s="838"/>
      <c r="AX9" s="838"/>
      <c r="AY9" s="838"/>
      <c r="AZ9" s="838"/>
      <c r="BA9" s="838"/>
      <c r="BB9" s="838"/>
      <c r="BC9" s="805"/>
      <c r="BD9" s="605"/>
      <c r="BE9" s="366" t="s">
        <v>0</v>
      </c>
      <c r="BF9" s="273">
        <f>((M9+O9+AJ9+AK9)*'Daten 2019'!R6)+((Q9+R9+AL9+AM9)*'Daten 2019'!S6)+((S9+T9+AN9+AO9)*'Daten 2019'!U6)</f>
        <v>0</v>
      </c>
      <c r="BG9" s="274">
        <f>IF(IF(ISERROR(((BF9)-'Daten 2019'!AU6)/(BF9)),0,((BF9)-'Daten 2019'!AU6)/(BF9))&lt;0,0,IF(ISERROR(((BF9)-'Daten 2019'!AU6)/(BF9)),0,((BF9)-'Daten 2019'!AU6)/(BF9)))</f>
        <v>0</v>
      </c>
      <c r="BH9" s="275">
        <f>BT9/'Daten 2019'!AS6*100</f>
        <v>0</v>
      </c>
      <c r="BI9" s="909"/>
      <c r="BJ9" s="264" t="str">
        <f>IF((M9+O9+AJ9+AK9)&gt;0,((M9+O9+AJ9+AK9)*BG9*IF('Daten 2019'!BM6=TRUE,'Daten 2019'!AF6,0)*'Daten 2019'!AS6/100/(M9+O9+AJ9+AK9))+((M9+O9+AJ9+AK9)*IF('Daten 2019'!BM6=TRUE,'Daten 2019'!R6,'Daten 2019'!D6)*'Daten 2019'!AS6/100/(M9+O9+AJ9+AK9)),"---")</f>
        <v>---</v>
      </c>
      <c r="BK9" s="264" t="str">
        <f>IF((Q9+R9+AL9+AM9)&gt;0,((Q9+R9+AL9+AM9)*BG9*IF('Daten 2019'!BM6=TRUE,'Daten 2019'!AG6,0)*'Daten 2019'!AS6/100/(Q9+R9+AL9+AM9))+((Q9+R9+AL9+AM9)*IF('Daten 2019'!BM6=TRUE,'Daten 2019'!S6,'Daten 2019'!E6)*'Daten 2019'!AS6/100/(Q9+R9+AL9+AM9)),"---")</f>
        <v>---</v>
      </c>
      <c r="BL9" s="264" t="str">
        <f>IF((S9+T9+AN9+AO9)&gt;0,((S9+T9+AN9+AO9)*BG9*IF('Daten 2019'!BM6=TRUE,'Daten 2019'!AI6,0)*'Daten 2019'!AS6/100/(S9+T9+AN9+AO9))+((S9+T9+AN9+AO9)*IF('Daten 2019'!BM6=TRUE,'Daten 2019'!U6,'Daten 2019'!G6)*'Daten 2019'!AS6/100/(S9+T9+AN9+AO9)),"---")</f>
        <v>---</v>
      </c>
      <c r="BM9" s="683"/>
      <c r="BN9" s="684"/>
      <c r="BO9" s="684"/>
      <c r="BP9" s="684"/>
      <c r="BQ9" s="684"/>
      <c r="BR9" s="684"/>
      <c r="BS9" s="693"/>
      <c r="BT9" s="265">
        <f>IF(ISERROR(((M9+O9+AJ9+AK9)*BJ9)-((M9+O9+AJ9+AK9)*'Daten 2019'!D6*'Daten 2019'!AS6/100)),0,((M9+O9+AJ9+AK9)*BJ9)-((M9+O9+AJ9+AK9)*'Daten 2019'!D6*'Daten 2019'!AS6/100))+IF(ISERROR(((Q9+R9+AL9+AM9)*BK9)-((Q9+R9+AL9+AM9)*'Daten 2019'!E6*'Daten 2019'!AS6/100)),0,((Q9+R9+AL9+AM9)*BK9)-((Q9+R9+AL9+AM9)*'Daten 2019'!E6*'Daten 2019'!AS6/100))+IF(ISERROR(((S9+T9+AN9+AO9)*BL9)-((S9+T9+AN9+AO9)*'Daten 2019'!G6*'Daten 2019'!AS6/100)),0,((S9+T9+AN9+AO9)*BL9)-((S9+T9+AN9+AO9)*'Daten 2019'!G6*'Daten 2019'!AS6/100))</f>
        <v>0</v>
      </c>
      <c r="BU9" s="727"/>
      <c r="BV9" s="730"/>
      <c r="BW9" s="265">
        <f>((M9+O9+AJ9+AK9)*'Daten 2019'!AY6+(Q9+R9+AL9+AM9)*'Daten 2019'!AZ6+(S9+T9+AN9+AO9)*'Daten 2019'!BB6)*'Daten 2019'!AS6/100</f>
        <v>0</v>
      </c>
      <c r="BX9" s="366" t="s">
        <v>0</v>
      </c>
      <c r="BY9" s="267"/>
      <c r="BZ9" s="270"/>
      <c r="CA9" s="267"/>
      <c r="CB9" s="267"/>
      <c r="CC9" s="267"/>
    </row>
    <row r="10" spans="1:81" ht="15.75" customHeight="1" x14ac:dyDescent="0.25">
      <c r="B10" s="896"/>
      <c r="C10" s="899"/>
      <c r="D10" s="454"/>
      <c r="E10" s="455" t="s">
        <v>1</v>
      </c>
      <c r="F10" s="448"/>
      <c r="G10" s="804"/>
      <c r="H10" s="805"/>
      <c r="I10" s="448"/>
      <c r="J10" s="804"/>
      <c r="K10" s="805"/>
      <c r="L10" s="448"/>
      <c r="M10" s="842">
        <f>VT!M10</f>
        <v>0</v>
      </c>
      <c r="N10" s="831"/>
      <c r="O10" s="830">
        <f>VT!O10</f>
        <v>0</v>
      </c>
      <c r="P10" s="831"/>
      <c r="Q10" s="456">
        <f>VT!Q10</f>
        <v>0</v>
      </c>
      <c r="R10" s="457">
        <f>VT!R10</f>
        <v>0</v>
      </c>
      <c r="S10" s="456">
        <f>VT!S10</f>
        <v>0</v>
      </c>
      <c r="T10" s="458">
        <f>VT!T10</f>
        <v>0</v>
      </c>
      <c r="U10" s="837"/>
      <c r="V10" s="838"/>
      <c r="W10" s="838"/>
      <c r="X10" s="838"/>
      <c r="Y10" s="838"/>
      <c r="Z10" s="838"/>
      <c r="AA10" s="838"/>
      <c r="AB10" s="838"/>
      <c r="AC10" s="838"/>
      <c r="AD10" s="838"/>
      <c r="AE10" s="838"/>
      <c r="AF10" s="838"/>
      <c r="AG10" s="838"/>
      <c r="AH10" s="805"/>
      <c r="AI10" s="459"/>
      <c r="AJ10" s="591">
        <f>VT!AJ10</f>
        <v>0</v>
      </c>
      <c r="AK10" s="587">
        <f>VT!AK10</f>
        <v>0</v>
      </c>
      <c r="AL10" s="587">
        <f>VT!AL10</f>
        <v>0</v>
      </c>
      <c r="AM10" s="587">
        <f>VT!AM10</f>
        <v>0</v>
      </c>
      <c r="AN10" s="587">
        <f>VT!AN10</f>
        <v>0</v>
      </c>
      <c r="AO10" s="587">
        <f>VT!AO10</f>
        <v>0</v>
      </c>
      <c r="AP10" s="837"/>
      <c r="AQ10" s="838"/>
      <c r="AR10" s="838"/>
      <c r="AS10" s="838"/>
      <c r="AT10" s="838"/>
      <c r="AU10" s="838"/>
      <c r="AV10" s="838"/>
      <c r="AW10" s="838"/>
      <c r="AX10" s="838"/>
      <c r="AY10" s="838"/>
      <c r="AZ10" s="838"/>
      <c r="BA10" s="838"/>
      <c r="BB10" s="838"/>
      <c r="BC10" s="805"/>
      <c r="BD10" s="605"/>
      <c r="BE10" s="366" t="s">
        <v>1</v>
      </c>
      <c r="BF10" s="273">
        <f>((M10+O10+AJ10+AK10)*'Daten 2019'!R7)+((Q10+R10+AL10+AM10)*'Daten 2019'!S7)+((S10+T10+AN10+AO10)*'Daten 2019'!U7)</f>
        <v>0</v>
      </c>
      <c r="BG10" s="274">
        <f>IF(IF(ISERROR(((BF10)-'Daten 2019'!AU7)/(BF10)),0,((BF10)-'Daten 2019'!AU7)/(BF10))&lt;0,0,IF(ISERROR(((BF10)-'Daten 2019'!AU7)/(BF10)),0,((BF10)-'Daten 2019'!AU7)/(BF10)))</f>
        <v>0</v>
      </c>
      <c r="BH10" s="275">
        <f>BT10/'Daten 2019'!AS7*100</f>
        <v>0</v>
      </c>
      <c r="BI10" s="909"/>
      <c r="BJ10" s="264" t="str">
        <f>IF((M10+O10+AJ10+AK10)&gt;0,((M10+O10+AJ10+AK10)*BG10*IF('Daten 2019'!BM7=TRUE,'Daten 2019'!AF7,0)*'Daten 2019'!AS7/100/(M10+O10+AJ10+AK10))+((M10+O10+AJ10+AK10)*IF('Daten 2019'!BM7=TRUE,'Daten 2019'!R7,'Daten 2019'!D7)*'Daten 2019'!AS7/100/(M10+O10+AJ10+AK10)),"---")</f>
        <v>---</v>
      </c>
      <c r="BK10" s="264" t="str">
        <f>IF((Q10+R10+AL10+AM10)&gt;0,((Q10+R10+AL10+AM10)*BG10*IF('Daten 2019'!BM7=TRUE,'Daten 2019'!AG7,0)*'Daten 2019'!AS7/100/(Q10+R10+AL10+AM10))+((Q10+R10+AL10+AM10)*IF('Daten 2019'!BM7=TRUE,'Daten 2019'!S7,'Daten 2019'!E7)*'Daten 2019'!AS7/100/(Q10+R10+AL10+AM10)),"---")</f>
        <v>---</v>
      </c>
      <c r="BL10" s="264" t="str">
        <f>IF((S10+T10+AN10+AO10)&gt;0,((S10+T10+AN10+AO10)*BG10*IF('Daten 2019'!BM7=TRUE,'Daten 2019'!AI7,0)*'Daten 2019'!AS7/100/(S10+T10+AN10+AO10))+((S10+T10+AN10+AO10)*IF('Daten 2019'!BM7=TRUE,'Daten 2019'!U7,'Daten 2019'!G7)*'Daten 2019'!AS7/100/(S10+T10+AN10+AO10)),"---")</f>
        <v>---</v>
      </c>
      <c r="BM10" s="683"/>
      <c r="BN10" s="684"/>
      <c r="BO10" s="684"/>
      <c r="BP10" s="684"/>
      <c r="BQ10" s="684"/>
      <c r="BR10" s="684"/>
      <c r="BS10" s="693"/>
      <c r="BT10" s="265">
        <f>IF(ISERROR(((M10+O10+AJ10+AK10)*BJ10)-((M10+O10+AJ10+AK10)*'Daten 2019'!D7*'Daten 2019'!AS7/100)),0,((M10+O10+AJ10+AK10)*BJ10)-((M10+O10+AJ10+AK10)*'Daten 2019'!D7*'Daten 2019'!AS7/100))+IF(ISERROR(((Q10+R10+AL10+AM10)*BK10)-((Q10+R10+AL10+AM10)*'Daten 2019'!E7*'Daten 2019'!AS7/100)),0,((Q10+R10+AL10+AM10)*BK10)-((Q10+R10+AL10+AM10)*'Daten 2019'!E7*'Daten 2019'!AS7/100))+IF(ISERROR(((S10+T10+AN10+AO10)*BL10)-((S10+T10+AN10+AO10)*'Daten 2019'!G7*'Daten 2019'!AS7/100)),0,((S10+T10+AN10+AO10)*BL10)-((S10+T10+AN10+AO10)*'Daten 2019'!G7*'Daten 2019'!AS7/100))</f>
        <v>0</v>
      </c>
      <c r="BU10" s="727"/>
      <c r="BV10" s="730"/>
      <c r="BW10" s="265">
        <f>((M10+O10+AJ10+AK10)*'Daten 2019'!AY7+(Q10+R10+AL10+AM10)*'Daten 2019'!AZ7+(S10+T10+AN10+AO10)*'Daten 2019'!BB7)*'Daten 2019'!AS7/100</f>
        <v>0</v>
      </c>
      <c r="BX10" s="366" t="s">
        <v>1</v>
      </c>
      <c r="BY10" s="267"/>
      <c r="BZ10" s="270"/>
      <c r="CA10" s="267"/>
      <c r="CB10" s="267"/>
      <c r="CC10" s="267"/>
    </row>
    <row r="11" spans="1:81" ht="16.5" customHeight="1" thickBot="1" x14ac:dyDescent="0.3">
      <c r="B11" s="896"/>
      <c r="C11" s="899"/>
      <c r="D11" s="461"/>
      <c r="E11" s="462" t="s">
        <v>2</v>
      </c>
      <c r="F11" s="448"/>
      <c r="G11" s="804"/>
      <c r="H11" s="805"/>
      <c r="I11" s="448"/>
      <c r="J11" s="804"/>
      <c r="K11" s="805"/>
      <c r="L11" s="448"/>
      <c r="M11" s="829">
        <f>VT!M11</f>
        <v>0</v>
      </c>
      <c r="N11" s="828"/>
      <c r="O11" s="827">
        <f>VT!O11</f>
        <v>0</v>
      </c>
      <c r="P11" s="828"/>
      <c r="Q11" s="463">
        <f>VT!Q11</f>
        <v>0</v>
      </c>
      <c r="R11" s="464">
        <f>VT!R11</f>
        <v>0</v>
      </c>
      <c r="S11" s="463">
        <f>VT!S11</f>
        <v>0</v>
      </c>
      <c r="T11" s="465">
        <f>VT!T11</f>
        <v>0</v>
      </c>
      <c r="U11" s="837"/>
      <c r="V11" s="838"/>
      <c r="W11" s="838"/>
      <c r="X11" s="838"/>
      <c r="Y11" s="838"/>
      <c r="Z11" s="838"/>
      <c r="AA11" s="838"/>
      <c r="AB11" s="838"/>
      <c r="AC11" s="838"/>
      <c r="AD11" s="838"/>
      <c r="AE11" s="838"/>
      <c r="AF11" s="838"/>
      <c r="AG11" s="838"/>
      <c r="AH11" s="805"/>
      <c r="AI11" s="452"/>
      <c r="AJ11" s="592">
        <f>VT!AJ11</f>
        <v>0</v>
      </c>
      <c r="AK11" s="589">
        <f>VT!AK11</f>
        <v>0</v>
      </c>
      <c r="AL11" s="589">
        <f>VT!AL11</f>
        <v>0</v>
      </c>
      <c r="AM11" s="589">
        <f>VT!AM11</f>
        <v>0</v>
      </c>
      <c r="AN11" s="589">
        <f>VT!AN11</f>
        <v>0</v>
      </c>
      <c r="AO11" s="589">
        <f>VT!AO11</f>
        <v>0</v>
      </c>
      <c r="AP11" s="837"/>
      <c r="AQ11" s="838"/>
      <c r="AR11" s="838"/>
      <c r="AS11" s="838"/>
      <c r="AT11" s="838"/>
      <c r="AU11" s="838"/>
      <c r="AV11" s="838"/>
      <c r="AW11" s="838"/>
      <c r="AX11" s="838"/>
      <c r="AY11" s="838"/>
      <c r="AZ11" s="838"/>
      <c r="BA11" s="838"/>
      <c r="BB11" s="838"/>
      <c r="BC11" s="805"/>
      <c r="BD11" s="605"/>
      <c r="BE11" s="369" t="s">
        <v>2</v>
      </c>
      <c r="BF11" s="278">
        <f>((M11+O11+AJ11+AK11)*'Daten 2019'!R8)+((Q11+R11+AL11+AM11)*'Daten 2019'!S8)+((S11+T11+AN11+AO11)*'Daten 2019'!U8)</f>
        <v>0</v>
      </c>
      <c r="BG11" s="279">
        <f>IF(IF(ISERROR(((BF11)-'Daten 2019'!AU8)/(BF11)),0,((BF11)-'Daten 2019'!AU8)/(BF11))&lt;0,0,IF(ISERROR(((BF11)-'Daten 2019'!AU8)/(BF11)),0,((BF11)-'Daten 2019'!AU8)/(BF11)))</f>
        <v>0</v>
      </c>
      <c r="BH11" s="280">
        <f>BT11/'Daten 2019'!AS8*100</f>
        <v>0</v>
      </c>
      <c r="BI11" s="909"/>
      <c r="BJ11" s="281" t="str">
        <f>IF((M11+O11+AJ11+AK11)&gt;0,((M11+O11+AJ11+AK11)*BG11*IF('Daten 2019'!BM8=TRUE,'Daten 2019'!AF8,0)*'Daten 2019'!AS8/100/(M11+O11+AJ11+AK11))+((M11+O11+AJ11+AK11)*IF('Daten 2019'!BM8=TRUE,'Daten 2019'!R8,'Daten 2019'!D8)*'Daten 2019'!AS8/100/(M11+O11+AJ11+AK11)),"---")</f>
        <v>---</v>
      </c>
      <c r="BK11" s="281" t="str">
        <f>IF((Q11+R11+AL11+AM11)&gt;0,((Q11+R11+AL11+AM11)*BG11*IF('Daten 2019'!BM8=TRUE,'Daten 2019'!AG8,0)*'Daten 2019'!AS8/100/(Q11+R11+AL11+AM11))+((Q11+R11+AL11+AM11)*IF('Daten 2019'!BM8=TRUE,'Daten 2019'!S8,'Daten 2019'!E8)*'Daten 2019'!AS8/100/(Q11+R11+AL11+AM11)),"---")</f>
        <v>---</v>
      </c>
      <c r="BL11" s="281" t="str">
        <f>IF((S11+T11+AN11+AO11)&gt;0,((S11+T11+AN11+AO11)*BG11*IF('Daten 2019'!BM8=TRUE,'Daten 2019'!AI8,0)*'Daten 2019'!AS8/100/(S11+T11+AN11+AO11))+((S11+T11+AN11+AO11)*IF('Daten 2019'!BM8=TRUE,'Daten 2019'!U8,'Daten 2019'!G8)*'Daten 2019'!AS8/100/(S11+T11+AN11+AO11)),"---")</f>
        <v>---</v>
      </c>
      <c r="BM11" s="683"/>
      <c r="BN11" s="684"/>
      <c r="BO11" s="684"/>
      <c r="BP11" s="684"/>
      <c r="BQ11" s="684"/>
      <c r="BR11" s="684"/>
      <c r="BS11" s="693"/>
      <c r="BT11" s="282">
        <f>IF(ISERROR(((M11+O11+AJ11+AK11)*BJ11)-((M11+O11+AJ11+AK11)*'Daten 2019'!D8*'Daten 2019'!AS8/100)),0,((M11+O11+AJ11+AK11)*BJ11)-((M11+O11+AJ11+AK11)*'Daten 2019'!D8*'Daten 2019'!AS8/100))+IF(ISERROR(((Q11+R11+AL11+AM11)*BK11)-((Q11+R11+AL11+AM11)*'Daten 2019'!E8*'Daten 2019'!AS8/100)),0,((Q11+R11+AL11+AM11)*BK11)-((Q11+R11+AL11+AM11)*'Daten 2019'!E8*'Daten 2019'!AS8/100))+IF(ISERROR(((S11+T11+AN11+AO11)*BL11)-((S11+T11+AN11+AO11)*'Daten 2019'!G8*'Daten 2019'!AS8/100)),0,((S11+T11+AN11+AO11)*BL11)-((S11+T11+AN11+AO11)*'Daten 2019'!G8*'Daten 2019'!AS8/100))</f>
        <v>0</v>
      </c>
      <c r="BU11" s="728"/>
      <c r="BV11" s="730"/>
      <c r="BW11" s="282">
        <f>((M11+O11+AJ11+AK11)*'Daten 2019'!AY8+(Q11+R11+AL11+AM11)*'Daten 2019'!AZ8+(S11+T11+AN11+AO11)*'Daten 2019'!BB8)*'Daten 2019'!AS8/100</f>
        <v>0</v>
      </c>
      <c r="BX11" s="369" t="s">
        <v>2</v>
      </c>
      <c r="BY11" s="267"/>
      <c r="BZ11" s="270"/>
      <c r="CA11" s="267"/>
      <c r="CB11" s="267"/>
      <c r="CC11" s="267"/>
    </row>
    <row r="12" spans="1:81" ht="15.75" customHeight="1" x14ac:dyDescent="0.25">
      <c r="B12" s="896"/>
      <c r="C12" s="899"/>
      <c r="D12" s="446"/>
      <c r="E12" s="447" t="s">
        <v>3</v>
      </c>
      <c r="F12" s="448"/>
      <c r="G12" s="804"/>
      <c r="H12" s="805"/>
      <c r="I12" s="448"/>
      <c r="J12" s="804"/>
      <c r="K12" s="805"/>
      <c r="L12" s="448"/>
      <c r="M12" s="808">
        <f>VT!M12</f>
        <v>0</v>
      </c>
      <c r="N12" s="809"/>
      <c r="O12" s="832">
        <f>VT!O12</f>
        <v>0</v>
      </c>
      <c r="P12" s="809"/>
      <c r="Q12" s="449">
        <f>VT!Q12</f>
        <v>0</v>
      </c>
      <c r="R12" s="450">
        <f>VT!R12</f>
        <v>0</v>
      </c>
      <c r="S12" s="449">
        <f>VT!S12</f>
        <v>0</v>
      </c>
      <c r="T12" s="451">
        <f>VT!T12</f>
        <v>0</v>
      </c>
      <c r="U12" s="837"/>
      <c r="V12" s="838"/>
      <c r="W12" s="838"/>
      <c r="X12" s="838"/>
      <c r="Y12" s="838"/>
      <c r="Z12" s="838"/>
      <c r="AA12" s="838"/>
      <c r="AB12" s="838"/>
      <c r="AC12" s="838"/>
      <c r="AD12" s="838"/>
      <c r="AE12" s="838"/>
      <c r="AF12" s="838"/>
      <c r="AG12" s="838"/>
      <c r="AH12" s="805"/>
      <c r="AI12" s="452"/>
      <c r="AJ12" s="586">
        <f>VT!AJ12</f>
        <v>0</v>
      </c>
      <c r="AK12" s="588">
        <f>VT!AK12</f>
        <v>0</v>
      </c>
      <c r="AL12" s="588">
        <f>VT!AL12</f>
        <v>0</v>
      </c>
      <c r="AM12" s="588">
        <f>VT!AM12</f>
        <v>0</v>
      </c>
      <c r="AN12" s="588">
        <f>VT!AN12</f>
        <v>0</v>
      </c>
      <c r="AO12" s="588">
        <f>VT!AO12</f>
        <v>0</v>
      </c>
      <c r="AP12" s="837"/>
      <c r="AQ12" s="838"/>
      <c r="AR12" s="838"/>
      <c r="AS12" s="838"/>
      <c r="AT12" s="838"/>
      <c r="AU12" s="838"/>
      <c r="AV12" s="838"/>
      <c r="AW12" s="838"/>
      <c r="AX12" s="838"/>
      <c r="AY12" s="838"/>
      <c r="AZ12" s="838"/>
      <c r="BA12" s="838"/>
      <c r="BB12" s="838"/>
      <c r="BC12" s="805"/>
      <c r="BD12" s="605"/>
      <c r="BE12" s="363" t="s">
        <v>3</v>
      </c>
      <c r="BF12" s="285">
        <f>((M12+O12+AJ12+AK12)*'Daten 2019'!R9)+((Q12+R12+AL12+AM12)*'Daten 2019'!S9)+((S12+T12+AN12+AO12)*'Daten 2019'!U9)</f>
        <v>0</v>
      </c>
      <c r="BG12" s="286">
        <f>IF(IF(ISERROR(((BF12)-'Daten 2019'!AU9)/(BF12)),0,((BF12)-'Daten 2019'!AU9)/(BF12))&lt;0,0,IF(ISERROR(((BF12)-'Daten 2019'!AU9)/(BF12)),0,((BF12)-'Daten 2019'!AU9)/(BF12)))</f>
        <v>0</v>
      </c>
      <c r="BH12" s="287">
        <f>BT12/'Daten 2019'!AS9*100</f>
        <v>0</v>
      </c>
      <c r="BI12" s="909"/>
      <c r="BJ12" s="288" t="str">
        <f>IF((M12+O12+AJ12+AK12)&gt;0,((M12+O12+AJ12+AK12)*BG12*IF('Daten 2019'!BM9=TRUE,'Daten 2019'!AF9,0)*'Daten 2019'!AS9/100/(M12+O12+AJ12+AK12))+((M12+O12+AJ12+AK12)*IF('Daten 2019'!BM9=TRUE,'Daten 2019'!R9,'Daten 2019'!D9)*'Daten 2019'!AS9/100/(M12+O12+AJ12+AK12)),"---")</f>
        <v>---</v>
      </c>
      <c r="BK12" s="288" t="str">
        <f>IF((Q12+R12+AL12+AM12)&gt;0,((Q12+R12+AL12+AM12)*BG12*IF('Daten 2019'!BM9=TRUE,'Daten 2019'!AG9,0)*'Daten 2019'!AS9/100/(Q12+R12+AL12+AM12))+((Q12+R12+AL12+AM12)*IF('Daten 2019'!BM9=TRUE,'Daten 2019'!S9,'Daten 2019'!E9)*'Daten 2019'!AS9/100/(Q12+R12+AL12+AM12)),"---")</f>
        <v>---</v>
      </c>
      <c r="BL12" s="288" t="str">
        <f>IF((S12+T12+AN12+AO12)&gt;0,((S12+T12+AN12+AO12)*BG12*IF('Daten 2019'!BM9=TRUE,'Daten 2019'!AI9,0)*'Daten 2019'!AS9/100/(S12+T12+AN12+AO12))+((S12+T12+AN12+AO12)*IF('Daten 2019'!BM9=TRUE,'Daten 2019'!U9,'Daten 2019'!G9)*'Daten 2019'!AS9/100/(S12+T12+AN12+AO12)),"---")</f>
        <v>---</v>
      </c>
      <c r="BM12" s="683"/>
      <c r="BN12" s="684"/>
      <c r="BO12" s="684"/>
      <c r="BP12" s="684"/>
      <c r="BQ12" s="684"/>
      <c r="BR12" s="684"/>
      <c r="BS12" s="693"/>
      <c r="BT12" s="289">
        <f>IF(ISERROR(((M12+O12+AJ12+AK12)*BJ12)-((M12+O12+AJ12+AK12)*'Daten 2019'!D9*'Daten 2019'!AS9/100)),0,((M12+O12+AJ12+AK12)*BJ12)-((M12+O12+AJ12+AK12)*'Daten 2019'!D9*'Daten 2019'!AS9/100))+IF(ISERROR(((Q12+R12+AL12+AM12)*BK12)-((Q12+R12+AL12+AM12)*'Daten 2019'!E9*'Daten 2019'!AS9/100)),0,((Q12+R12+AL12+AM12)*BK12)-((Q12+R12+AL12+AM12)*'Daten 2019'!E9*'Daten 2019'!AS9/100))+IF(ISERROR(((S12+T12+AN12+AO12)*BL12)-((S12+T12+AN12+AO12)*'Daten 2019'!G9*'Daten 2019'!AS9/100)),0,((S12+T12+AN12+AO12)*BL12)-((S12+T12+AN12+AO12)*'Daten 2019'!G9*'Daten 2019'!AS9/100))</f>
        <v>0</v>
      </c>
      <c r="BU12" s="726">
        <f>(BT12+BT13+BT14+BT15)</f>
        <v>0</v>
      </c>
      <c r="BV12" s="730"/>
      <c r="BW12" s="289">
        <f>((M12+O12+AJ12+AK12)*'Daten 2019'!AY9+(Q12+R12+AL12+AM12)*'Daten 2019'!AZ9+(S12+T12+AN12+AO12)*'Daten 2019'!BB9)*'Daten 2019'!AS9/100</f>
        <v>0</v>
      </c>
      <c r="BX12" s="363" t="s">
        <v>3</v>
      </c>
      <c r="BY12" s="267"/>
      <c r="BZ12" s="270"/>
      <c r="CA12" s="267"/>
      <c r="CB12" s="267"/>
      <c r="CC12" s="267"/>
    </row>
    <row r="13" spans="1:81" ht="15.75" customHeight="1" x14ac:dyDescent="0.25">
      <c r="B13" s="896"/>
      <c r="C13" s="899"/>
      <c r="D13" s="454"/>
      <c r="E13" s="455" t="s">
        <v>4</v>
      </c>
      <c r="F13" s="448"/>
      <c r="G13" s="804"/>
      <c r="H13" s="805"/>
      <c r="I13" s="448"/>
      <c r="J13" s="804"/>
      <c r="K13" s="805"/>
      <c r="L13" s="448"/>
      <c r="M13" s="842">
        <f>VT!M13</f>
        <v>0</v>
      </c>
      <c r="N13" s="831"/>
      <c r="O13" s="830">
        <f>VT!O13</f>
        <v>0</v>
      </c>
      <c r="P13" s="831"/>
      <c r="Q13" s="456">
        <f>VT!Q13</f>
        <v>0</v>
      </c>
      <c r="R13" s="457">
        <f>VT!R13</f>
        <v>0</v>
      </c>
      <c r="S13" s="456">
        <f>VT!S13</f>
        <v>0</v>
      </c>
      <c r="T13" s="458">
        <f>VT!T13</f>
        <v>0</v>
      </c>
      <c r="U13" s="837"/>
      <c r="V13" s="838"/>
      <c r="W13" s="838"/>
      <c r="X13" s="838"/>
      <c r="Y13" s="838"/>
      <c r="Z13" s="838"/>
      <c r="AA13" s="838"/>
      <c r="AB13" s="838"/>
      <c r="AC13" s="838"/>
      <c r="AD13" s="838"/>
      <c r="AE13" s="838"/>
      <c r="AF13" s="838"/>
      <c r="AG13" s="838"/>
      <c r="AH13" s="805"/>
      <c r="AI13" s="459"/>
      <c r="AJ13" s="591">
        <f>VT!AJ13</f>
        <v>0</v>
      </c>
      <c r="AK13" s="587">
        <f>VT!AK13</f>
        <v>0</v>
      </c>
      <c r="AL13" s="587">
        <f>VT!AL13</f>
        <v>0</v>
      </c>
      <c r="AM13" s="587">
        <f>VT!AM13</f>
        <v>0</v>
      </c>
      <c r="AN13" s="587">
        <f>VT!AN13</f>
        <v>0</v>
      </c>
      <c r="AO13" s="587">
        <f>VT!AO13</f>
        <v>0</v>
      </c>
      <c r="AP13" s="837"/>
      <c r="AQ13" s="838"/>
      <c r="AR13" s="838"/>
      <c r="AS13" s="838"/>
      <c r="AT13" s="838"/>
      <c r="AU13" s="838"/>
      <c r="AV13" s="838"/>
      <c r="AW13" s="838"/>
      <c r="AX13" s="838"/>
      <c r="AY13" s="838"/>
      <c r="AZ13" s="838"/>
      <c r="BA13" s="838"/>
      <c r="BB13" s="838"/>
      <c r="BC13" s="805"/>
      <c r="BD13" s="605"/>
      <c r="BE13" s="366" t="s">
        <v>4</v>
      </c>
      <c r="BF13" s="273">
        <f>((M13+O13+AJ13+AK13)*'Daten 2019'!R10)+((Q13+R13+AL13+AM13)*'Daten 2019'!S10)+((S13+T13+AN13+AO13)*'Daten 2019'!U10)</f>
        <v>0</v>
      </c>
      <c r="BG13" s="274">
        <f>IF(IF(ISERROR(((BF13)-'Daten 2019'!AU10)/(BF13)),0,((BF13)-'Daten 2019'!AU10)/(BF13))&lt;0,0,IF(ISERROR(((BF13)-'Daten 2019'!AU10)/(BF13)),0,((BF13)-'Daten 2019'!AU10)/(BF13)))</f>
        <v>0</v>
      </c>
      <c r="BH13" s="275">
        <f>BT13/'Daten 2019'!AS10*100</f>
        <v>0</v>
      </c>
      <c r="BI13" s="909"/>
      <c r="BJ13" s="264" t="str">
        <f>IF((M13+O13+AJ13+AK13)&gt;0,((M13+O13+AJ13+AK13)*BG13*IF('Daten 2019'!BM10=TRUE,'Daten 2019'!AF10,0)*'Daten 2019'!AS10/100/(M13+O13+AJ13+AK13))+((M13+O13+AJ13+AK13)*IF('Daten 2019'!BM10=TRUE,'Daten 2019'!R10,'Daten 2019'!D10)*'Daten 2019'!AS10/100/(M13+O13+AJ13+AK13)),"---")</f>
        <v>---</v>
      </c>
      <c r="BK13" s="264" t="str">
        <f>IF((Q13+R13+AL13+AM13)&gt;0,((Q13+R13+AL13+AM13)*BG13*IF('Daten 2019'!BM10=TRUE,'Daten 2019'!AG10,0)*'Daten 2019'!AS10/100/(Q13+R13+AL13+AM13))+((Q13+R13+AL13+AM13)*IF('Daten 2019'!BM10=TRUE,'Daten 2019'!S10,'Daten 2019'!E10)*'Daten 2019'!AS10/100/(Q13+R13+AL13+AM13)),"---")</f>
        <v>---</v>
      </c>
      <c r="BL13" s="264" t="str">
        <f>IF((S13+T13+AN13+AO13)&gt;0,((S13+T13+AN13+AO13)*BG13*IF('Daten 2019'!BM10=TRUE,'Daten 2019'!AI10,0)*'Daten 2019'!AS10/100/(S13+T13+AN13+AO13))+((S13+T13+AN13+AO13)*IF('Daten 2019'!BM10=TRUE,'Daten 2019'!U10,'Daten 2019'!G10)*'Daten 2019'!AS10/100/(S13+T13+AN13+AO13)),"---")</f>
        <v>---</v>
      </c>
      <c r="BM13" s="683"/>
      <c r="BN13" s="684"/>
      <c r="BO13" s="684"/>
      <c r="BP13" s="684"/>
      <c r="BQ13" s="684"/>
      <c r="BR13" s="684"/>
      <c r="BS13" s="693"/>
      <c r="BT13" s="265">
        <f>IF(ISERROR(((M13+O13+AJ13+AK13)*BJ13)-((M13+O13+AJ13+AK13)*'Daten 2019'!D10*'Daten 2019'!AS10/100)),0,((M13+O13+AJ13+AK13)*BJ13)-((M13+O13+AJ13+AK13)*'Daten 2019'!D10*'Daten 2019'!AS10/100))+IF(ISERROR(((Q13+R13+AL13+AM13)*BK13)-((Q13+R13+AL13+AM13)*'Daten 2019'!E10*'Daten 2019'!AS10/100)),0,((Q13+R13+AL13+AM13)*BK13)-((Q13+R13+AL13+AM13)*'Daten 2019'!E10*'Daten 2019'!AS10/100))+IF(ISERROR(((S13+T13+AN13+AO13)*BL13)-((S13+T13+AN13+AO13)*'Daten 2019'!G10*'Daten 2019'!AS10/100)),0,((S13+T13+AN13+AO13)*BL13)-((S13+T13+AN13+AO13)*'Daten 2019'!G10*'Daten 2019'!AS10/100))</f>
        <v>0</v>
      </c>
      <c r="BU13" s="727"/>
      <c r="BV13" s="730"/>
      <c r="BW13" s="265">
        <f>((M13+O13+AJ13+AK13)*'Daten 2019'!AY10+(Q13+R13+AL13+AM13)*'Daten 2019'!AZ10+(S13+T13+AN13+AO13)*'Daten 2019'!BB10)*'Daten 2019'!AS10/100</f>
        <v>0</v>
      </c>
      <c r="BX13" s="366" t="s">
        <v>4</v>
      </c>
      <c r="BY13" s="267"/>
      <c r="BZ13" s="270"/>
      <c r="CA13" s="267"/>
      <c r="CB13" s="267"/>
      <c r="CC13" s="267"/>
    </row>
    <row r="14" spans="1:81" ht="15.75" customHeight="1" x14ac:dyDescent="0.25">
      <c r="B14" s="896"/>
      <c r="C14" s="899"/>
      <c r="D14" s="454"/>
      <c r="E14" s="455" t="s">
        <v>5</v>
      </c>
      <c r="F14" s="448"/>
      <c r="G14" s="804"/>
      <c r="H14" s="805"/>
      <c r="I14" s="448"/>
      <c r="J14" s="804"/>
      <c r="K14" s="805"/>
      <c r="L14" s="448"/>
      <c r="M14" s="842">
        <f>VT!M14</f>
        <v>0</v>
      </c>
      <c r="N14" s="831"/>
      <c r="O14" s="830">
        <f>VT!O14</f>
        <v>0</v>
      </c>
      <c r="P14" s="831"/>
      <c r="Q14" s="456">
        <f>VT!Q14</f>
        <v>0</v>
      </c>
      <c r="R14" s="457">
        <f>VT!R14</f>
        <v>0</v>
      </c>
      <c r="S14" s="456">
        <f>VT!S14</f>
        <v>0</v>
      </c>
      <c r="T14" s="458">
        <f>VT!T14</f>
        <v>0</v>
      </c>
      <c r="U14" s="837"/>
      <c r="V14" s="838"/>
      <c r="W14" s="838"/>
      <c r="X14" s="838"/>
      <c r="Y14" s="838"/>
      <c r="Z14" s="838"/>
      <c r="AA14" s="838"/>
      <c r="AB14" s="838"/>
      <c r="AC14" s="838"/>
      <c r="AD14" s="838"/>
      <c r="AE14" s="838"/>
      <c r="AF14" s="838"/>
      <c r="AG14" s="838"/>
      <c r="AH14" s="805"/>
      <c r="AI14" s="459"/>
      <c r="AJ14" s="591">
        <f>VT!AJ14</f>
        <v>0</v>
      </c>
      <c r="AK14" s="587">
        <f>VT!AK14</f>
        <v>0</v>
      </c>
      <c r="AL14" s="587">
        <f>VT!AL14</f>
        <v>0</v>
      </c>
      <c r="AM14" s="587">
        <f>VT!AM14</f>
        <v>0</v>
      </c>
      <c r="AN14" s="587">
        <f>VT!AN14</f>
        <v>0</v>
      </c>
      <c r="AO14" s="587">
        <f>VT!AO14</f>
        <v>0</v>
      </c>
      <c r="AP14" s="837"/>
      <c r="AQ14" s="838"/>
      <c r="AR14" s="838"/>
      <c r="AS14" s="838"/>
      <c r="AT14" s="838"/>
      <c r="AU14" s="838"/>
      <c r="AV14" s="838"/>
      <c r="AW14" s="838"/>
      <c r="AX14" s="838"/>
      <c r="AY14" s="838"/>
      <c r="AZ14" s="838"/>
      <c r="BA14" s="838"/>
      <c r="BB14" s="838"/>
      <c r="BC14" s="805"/>
      <c r="BD14" s="605"/>
      <c r="BE14" s="366" t="s">
        <v>5</v>
      </c>
      <c r="BF14" s="273">
        <f>((M14+O14+AJ14+AK14)*'Daten 2019'!R11)+((Q14+R14+AL14+AM14)*'Daten 2019'!S11)+((S14+T14+AN14+AO14)*'Daten 2019'!U11)</f>
        <v>0</v>
      </c>
      <c r="BG14" s="274">
        <f>IF(IF(ISERROR(((BF14)-'Daten 2019'!AU11)/(BF14)),0,((BF14)-'Daten 2019'!AU11)/(BF14))&lt;0,0,IF(ISERROR(((BF14)-'Daten 2019'!AU11)/(BF14)),0,((BF14)-'Daten 2019'!AU11)/(BF14)))</f>
        <v>0</v>
      </c>
      <c r="BH14" s="275">
        <f>BT14/'Daten 2019'!AS11*100</f>
        <v>0</v>
      </c>
      <c r="BI14" s="909"/>
      <c r="BJ14" s="264" t="str">
        <f>IF((M14+O14+AJ14+AK14)&gt;0,((M14+O14+AJ14+AK14)*BG14*IF('Daten 2019'!BM11=TRUE,'Daten 2019'!AF11,0)*'Daten 2019'!AS11/100/(M14+O14+AJ14+AK14))+((M14+O14+AJ14+AK14)*IF('Daten 2019'!BM11=TRUE,'Daten 2019'!R11,'Daten 2019'!D11)*'Daten 2019'!AS11/100/(M14+O14+AJ14+AK14)),"---")</f>
        <v>---</v>
      </c>
      <c r="BK14" s="264" t="str">
        <f>IF((Q14+R14+AL14+AM14)&gt;0,((Q14+R14+AL14+AM14)*BG14*IF('Daten 2019'!BM11=TRUE,'Daten 2019'!AG11,0)*'Daten 2019'!AS11/100/(Q14+R14+AL14+AM14))+((Q14+R14+AL14+AM14)*IF('Daten 2019'!BM11=TRUE,'Daten 2019'!S11,'Daten 2019'!E11)*'Daten 2019'!AS11/100/(Q14+R14+AL14+AM14)),"---")</f>
        <v>---</v>
      </c>
      <c r="BL14" s="264" t="str">
        <f>IF((S14+T14+AN14+AO14)&gt;0,((S14+T14+AN14+AO14)*BG14*IF('Daten 2019'!BM11=TRUE,'Daten 2019'!AI11,0)*'Daten 2019'!AS11/100/(S14+T14+AN14+AO14))+((S14+T14+AN14+AO14)*IF('Daten 2019'!BM11=TRUE,'Daten 2019'!U11,'Daten 2019'!G11)*'Daten 2019'!AS11/100/(S14+T14+AN14+AO14)),"---")</f>
        <v>---</v>
      </c>
      <c r="BM14" s="683"/>
      <c r="BN14" s="684"/>
      <c r="BO14" s="684"/>
      <c r="BP14" s="684"/>
      <c r="BQ14" s="684"/>
      <c r="BR14" s="684"/>
      <c r="BS14" s="693"/>
      <c r="BT14" s="265">
        <f>IF(ISERROR(((M14+O14+AJ14+AK14)*BJ14)-((M14+O14+AJ14+AK14)*'Daten 2019'!D11*'Daten 2019'!AS11/100)),0,((M14+O14+AJ14+AK14)*BJ14)-((M14+O14+AJ14+AK14)*'Daten 2019'!D11*'Daten 2019'!AS11/100))+IF(ISERROR(((Q14+R14+AL14+AM14)*BK14)-((Q14+R14+AL14+AM14)*'Daten 2019'!E11*'Daten 2019'!AS11/100)),0,((Q14+R14+AL14+AM14)*BK14)-((Q14+R14+AL14+AM14)*'Daten 2019'!E11*'Daten 2019'!AS11/100))+IF(ISERROR(((S14+T14+AN14+AO14)*BL14)-((S14+T14+AN14+AO14)*'Daten 2019'!G11*'Daten 2019'!AS11/100)),0,((S14+T14+AN14+AO14)*BL14)-((S14+T14+AN14+AO14)*'Daten 2019'!G11*'Daten 2019'!AS11/100))</f>
        <v>0</v>
      </c>
      <c r="BU14" s="727"/>
      <c r="BV14" s="730"/>
      <c r="BW14" s="265">
        <f>((M14+O14+AJ14+AK14)*'Daten 2019'!AY11+(Q14+R14+AL14+AM14)*'Daten 2019'!AZ11+(S14+T14+AN14+AO14)*'Daten 2019'!BB11)*'Daten 2019'!AS11/100</f>
        <v>0</v>
      </c>
      <c r="BX14" s="366" t="s">
        <v>5</v>
      </c>
      <c r="BY14" s="267"/>
      <c r="BZ14" s="270"/>
      <c r="CA14" s="267"/>
      <c r="CB14" s="267"/>
      <c r="CC14" s="267"/>
    </row>
    <row r="15" spans="1:81" ht="16.5" customHeight="1" thickBot="1" x14ac:dyDescent="0.3">
      <c r="B15" s="896"/>
      <c r="C15" s="899"/>
      <c r="D15" s="461"/>
      <c r="E15" s="462" t="s">
        <v>6</v>
      </c>
      <c r="F15" s="448"/>
      <c r="G15" s="804"/>
      <c r="H15" s="805"/>
      <c r="I15" s="448"/>
      <c r="J15" s="804"/>
      <c r="K15" s="805"/>
      <c r="L15" s="448"/>
      <c r="M15" s="829">
        <f>VT!M15</f>
        <v>0</v>
      </c>
      <c r="N15" s="828"/>
      <c r="O15" s="827">
        <f>VT!O15</f>
        <v>0</v>
      </c>
      <c r="P15" s="828"/>
      <c r="Q15" s="463">
        <f>VT!Q15</f>
        <v>0</v>
      </c>
      <c r="R15" s="464">
        <f>VT!R15</f>
        <v>0</v>
      </c>
      <c r="S15" s="463">
        <f>VT!S15</f>
        <v>0</v>
      </c>
      <c r="T15" s="465">
        <f>VT!T15</f>
        <v>0</v>
      </c>
      <c r="U15" s="837"/>
      <c r="V15" s="838"/>
      <c r="W15" s="838"/>
      <c r="X15" s="838"/>
      <c r="Y15" s="838"/>
      <c r="Z15" s="838"/>
      <c r="AA15" s="838"/>
      <c r="AB15" s="838"/>
      <c r="AC15" s="838"/>
      <c r="AD15" s="838"/>
      <c r="AE15" s="838"/>
      <c r="AF15" s="838"/>
      <c r="AG15" s="838"/>
      <c r="AH15" s="805"/>
      <c r="AI15" s="452"/>
      <c r="AJ15" s="592">
        <f>VT!AJ15</f>
        <v>0</v>
      </c>
      <c r="AK15" s="589">
        <f>VT!AK15</f>
        <v>0</v>
      </c>
      <c r="AL15" s="589">
        <f>VT!AL15</f>
        <v>0</v>
      </c>
      <c r="AM15" s="589">
        <f>VT!AM15</f>
        <v>0</v>
      </c>
      <c r="AN15" s="589">
        <f>VT!AN15</f>
        <v>0</v>
      </c>
      <c r="AO15" s="589">
        <f>VT!AO15</f>
        <v>0</v>
      </c>
      <c r="AP15" s="837"/>
      <c r="AQ15" s="838"/>
      <c r="AR15" s="838"/>
      <c r="AS15" s="838"/>
      <c r="AT15" s="838"/>
      <c r="AU15" s="838"/>
      <c r="AV15" s="838"/>
      <c r="AW15" s="838"/>
      <c r="AX15" s="838"/>
      <c r="AY15" s="838"/>
      <c r="AZ15" s="838"/>
      <c r="BA15" s="838"/>
      <c r="BB15" s="838"/>
      <c r="BC15" s="805"/>
      <c r="BD15" s="605"/>
      <c r="BE15" s="369" t="s">
        <v>6</v>
      </c>
      <c r="BF15" s="278">
        <f>((M15+O15+AJ15+AK15)*'Daten 2019'!R12)+((Q15+R15+AL15+AM15)*'Daten 2019'!S12)+((S15+T15+AN15+AO15)*'Daten 2019'!U12)</f>
        <v>0</v>
      </c>
      <c r="BG15" s="279">
        <f>IF(IF(ISERROR(((BF15)-'Daten 2019'!AU12)/(BF15)),0,((BF15)-'Daten 2019'!AU12)/(BF15))&lt;0,0,IF(ISERROR(((BF15)-'Daten 2019'!AU12)/(BF15)),0,((BF15)-'Daten 2019'!AU12)/(BF15)))</f>
        <v>0</v>
      </c>
      <c r="BH15" s="393">
        <f>BT15/'Daten 2019'!AS12*100</f>
        <v>0</v>
      </c>
      <c r="BI15" s="909"/>
      <c r="BJ15" s="281" t="str">
        <f>IF((M15+O15+AJ15+AK15)&gt;0,((M15+O15+AJ15+AK15)*BG15*IF('Daten 2019'!BM12=TRUE,'Daten 2019'!AF12,0)*'Daten 2019'!AS12/100/(M15+O15+AJ15+AK15))+((M15+O15+AJ15+AK15)*IF('Daten 2019'!BM12=TRUE,'Daten 2019'!R12,'Daten 2019'!D12)*'Daten 2019'!AS12/100/(M15+O15+AJ15+AK15)),"---")</f>
        <v>---</v>
      </c>
      <c r="BK15" s="281" t="str">
        <f>IF((Q15+R15+AL15+AM15)&gt;0,((Q15+R15+AL15+AM15)*BG15*IF('Daten 2019'!BM12=TRUE,'Daten 2019'!AG12,0)*'Daten 2019'!AS12/100/(Q15+R15+AL15+AM15))+((Q15+R15+AL15+AM15)*IF('Daten 2019'!BM12=TRUE,'Daten 2019'!S12,'Daten 2019'!E12)*'Daten 2019'!AS12/100/(Q15+R15+AL15+AM15)),"---")</f>
        <v>---</v>
      </c>
      <c r="BL15" s="281" t="str">
        <f>IF((S15+T15+AN15+AO15)&gt;0,((S15+T15+AN15+AO15)*BG15*IF('Daten 2019'!BM12=TRUE,'Daten 2019'!AI12,0)*'Daten 2019'!AS12/100/(S15+T15+AN15+AO15))+((S15+T15+AN15+AO15)*IF('Daten 2019'!BM12=TRUE,'Daten 2019'!U12,'Daten 2019'!G12)*'Daten 2019'!AS12/100/(S15+T15+AN15+AO15)),"---")</f>
        <v>---</v>
      </c>
      <c r="BM15" s="683"/>
      <c r="BN15" s="684"/>
      <c r="BO15" s="684"/>
      <c r="BP15" s="684"/>
      <c r="BQ15" s="684"/>
      <c r="BR15" s="684"/>
      <c r="BS15" s="693"/>
      <c r="BT15" s="282">
        <f>IF(ISERROR(((M15+O15+AJ15+AK15)*BJ15)-((M15+O15+AJ15+AK15)*'Daten 2019'!D12*'Daten 2019'!AS12/100)),0,((M15+O15+AJ15+AK15)*BJ15)-((M15+O15+AJ15+AK15)*'Daten 2019'!D12*'Daten 2019'!AS12/100))+IF(ISERROR(((Q15+R15+AL15+AM15)*BK15)-((Q15+R15+AL15+AM15)*'Daten 2019'!E12*'Daten 2019'!AS12/100)),0,((Q15+R15+AL15+AM15)*BK15)-((Q15+R15+AL15+AM15)*'Daten 2019'!E12*'Daten 2019'!AS12/100))+IF(ISERROR(((S15+T15+AN15+AO15)*BL15)-((S15+T15+AN15+AO15)*'Daten 2019'!G12*'Daten 2019'!AS12/100)),0,((S15+T15+AN15+AO15)*BL15)-((S15+T15+AN15+AO15)*'Daten 2019'!G12*'Daten 2019'!AS12/100))</f>
        <v>0</v>
      </c>
      <c r="BU15" s="728"/>
      <c r="BV15" s="730"/>
      <c r="BW15" s="282">
        <f>((M15+O15+AJ15+AK15)*'Daten 2019'!AY12+(Q15+R15+AL15+AM15)*'Daten 2019'!AZ12+(S15+T15+AN15+AO15)*'Daten 2019'!BB12)*'Daten 2019'!AS12/100</f>
        <v>0</v>
      </c>
      <c r="BX15" s="369" t="s">
        <v>6</v>
      </c>
      <c r="BY15" s="267"/>
      <c r="BZ15" s="270"/>
      <c r="CA15" s="267"/>
      <c r="CB15" s="267"/>
      <c r="CC15" s="267"/>
    </row>
    <row r="16" spans="1:81" ht="15.75" customHeight="1" x14ac:dyDescent="0.25">
      <c r="B16" s="896"/>
      <c r="C16" s="899"/>
      <c r="D16" s="446"/>
      <c r="E16" s="447" t="s">
        <v>7</v>
      </c>
      <c r="F16" s="448"/>
      <c r="G16" s="804"/>
      <c r="H16" s="805"/>
      <c r="I16" s="448"/>
      <c r="J16" s="804"/>
      <c r="K16" s="805"/>
      <c r="L16" s="448"/>
      <c r="M16" s="808">
        <f>VT!M16</f>
        <v>0</v>
      </c>
      <c r="N16" s="809"/>
      <c r="O16" s="832">
        <f>VT!O16</f>
        <v>0</v>
      </c>
      <c r="P16" s="809"/>
      <c r="Q16" s="449">
        <f>VT!Q16</f>
        <v>0</v>
      </c>
      <c r="R16" s="450">
        <f>VT!R16</f>
        <v>0</v>
      </c>
      <c r="S16" s="449">
        <f>VT!S16</f>
        <v>0</v>
      </c>
      <c r="T16" s="451">
        <f>VT!T16</f>
        <v>0</v>
      </c>
      <c r="U16" s="837"/>
      <c r="V16" s="838"/>
      <c r="W16" s="838"/>
      <c r="X16" s="838"/>
      <c r="Y16" s="838"/>
      <c r="Z16" s="838"/>
      <c r="AA16" s="838"/>
      <c r="AB16" s="838"/>
      <c r="AC16" s="838"/>
      <c r="AD16" s="838"/>
      <c r="AE16" s="838"/>
      <c r="AF16" s="838"/>
      <c r="AG16" s="838"/>
      <c r="AH16" s="805"/>
      <c r="AI16" s="452"/>
      <c r="AJ16" s="586">
        <f>VT!AJ16</f>
        <v>0</v>
      </c>
      <c r="AK16" s="588">
        <f>VT!AK16</f>
        <v>0</v>
      </c>
      <c r="AL16" s="588">
        <f>VT!AL16</f>
        <v>0</v>
      </c>
      <c r="AM16" s="588">
        <f>VT!AM16</f>
        <v>0</v>
      </c>
      <c r="AN16" s="588">
        <f>VT!AN16</f>
        <v>0</v>
      </c>
      <c r="AO16" s="588">
        <f>VT!AO16</f>
        <v>0</v>
      </c>
      <c r="AP16" s="837"/>
      <c r="AQ16" s="838"/>
      <c r="AR16" s="838"/>
      <c r="AS16" s="838"/>
      <c r="AT16" s="838"/>
      <c r="AU16" s="838"/>
      <c r="AV16" s="838"/>
      <c r="AW16" s="838"/>
      <c r="AX16" s="838"/>
      <c r="AY16" s="838"/>
      <c r="AZ16" s="838"/>
      <c r="BA16" s="838"/>
      <c r="BB16" s="838"/>
      <c r="BC16" s="805"/>
      <c r="BD16" s="605"/>
      <c r="BE16" s="363" t="s">
        <v>7</v>
      </c>
      <c r="BF16" s="285">
        <f>((M16+O16+AJ16+AK16)*'Daten 2019'!R13)+((Q16+R16+AL16+AM16)*'Daten 2019'!S13)+((S16+T16+AN16+AO16)*'Daten 2019'!U13)</f>
        <v>0</v>
      </c>
      <c r="BG16" s="286">
        <f>IF(IF(ISERROR(((BF16)-'Daten 2019'!AU13)/(BF16)),0,((BF16)-'Daten 2019'!AU13)/(BF16))&lt;0,0,IF(ISERROR(((BF16)-'Daten 2019'!AU13)/(BF16)),0,((BF16)-'Daten 2019'!AU13)/(BF16)))</f>
        <v>0</v>
      </c>
      <c r="BH16" s="287">
        <f>BT16/'Daten 2019'!AS13*100</f>
        <v>0</v>
      </c>
      <c r="BI16" s="909"/>
      <c r="BJ16" s="288" t="str">
        <f>IF((M16+O16+AJ16+AK16)&gt;0,((M16+O16+AJ16+AK16)*BG16*IF('Daten 2019'!BM13=TRUE,'Daten 2019'!AF13,0)*'Daten 2019'!AS13/100/(M16+O16+AJ16+AK16))+((M16+O16+AJ16+AK16)*IF('Daten 2019'!BM13=TRUE,'Daten 2019'!R13,'Daten 2019'!D13)*'Daten 2019'!AS13/100/(M16+O16+AJ16+AK16)),"---")</f>
        <v>---</v>
      </c>
      <c r="BK16" s="288" t="str">
        <f>IF((Q16+R16+AL16+AM16)&gt;0,((Q16+R16+AL16+AM16)*BG16*IF('Daten 2019'!BM13=TRUE,'Daten 2019'!AG13,0)*'Daten 2019'!AS13/100/(Q16+R16+AL16+AM16))+((Q16+R16+AL16+AM16)*IF('Daten 2019'!BM13=TRUE,'Daten 2019'!S13,'Daten 2019'!E13)*'Daten 2019'!AS13/100/(Q16+R16+AL16+AM16)),"---")</f>
        <v>---</v>
      </c>
      <c r="BL16" s="288" t="str">
        <f>IF((S16+T16+AN16+AO16)&gt;0,((S16+T16+AN16+AO16)*BG16*IF('Daten 2019'!BM13=TRUE,'Daten 2019'!AI13,0)*'Daten 2019'!AS13/100/(S16+T16+AN16+AO16))+((S16+T16+AN16+AO16)*IF('Daten 2019'!BM13=TRUE,'Daten 2019'!U13,'Daten 2019'!G13)*'Daten 2019'!AS13/100/(S16+T16+AN16+AO16)),"---")</f>
        <v>---</v>
      </c>
      <c r="BM16" s="683"/>
      <c r="BN16" s="684"/>
      <c r="BO16" s="684"/>
      <c r="BP16" s="684"/>
      <c r="BQ16" s="684"/>
      <c r="BR16" s="684"/>
      <c r="BS16" s="693"/>
      <c r="BT16" s="289">
        <f>IF(ISERROR(((M16+O16+AJ16+AK16)*BJ16)-((M16+O16+AJ16+AK16)*'Daten 2019'!D13*'Daten 2019'!AS13/100)),0,((M16+O16+AJ16+AK16)*BJ16)-((M16+O16+AJ16+AK16)*'Daten 2019'!D13*'Daten 2019'!AS13/100))+IF(ISERROR(((Q16+R16+AL16+AM16)*BK16)-((Q16+R16+AL16+AM16)*'Daten 2019'!E13*'Daten 2019'!AS13/100)),0,((Q16+R16+AL16+AM16)*BK16)-((Q16+R16+AL16+AM16)*'Daten 2019'!E13*'Daten 2019'!AS13/100))+IF(ISERROR(((S16+T16+AN16+AO16)*BL16)-((S16+T16+AN16+AO16)*'Daten 2019'!G13*'Daten 2019'!AS13/100)),0,((S16+T16+AN16+AO16)*BL16)-((S16+T16+AN16+AO16)*'Daten 2019'!G13*'Daten 2019'!AS13/100))</f>
        <v>0</v>
      </c>
      <c r="BU16" s="726">
        <f>(BT16+BT17+BT18+BT19)</f>
        <v>0</v>
      </c>
      <c r="BV16" s="730"/>
      <c r="BW16" s="289">
        <f>((M16+O16+AJ16+AK16)*'Daten 2019'!AY13+(Q16+R16+AL16+AM16)*'Daten 2019'!AZ13+(S16+T16+AN16+AO16)*'Daten 2019'!BB13)*'Daten 2019'!AS13/100</f>
        <v>0</v>
      </c>
      <c r="BX16" s="363" t="s">
        <v>7</v>
      </c>
      <c r="BY16" s="267"/>
      <c r="BZ16" s="270"/>
      <c r="CA16" s="267"/>
      <c r="CB16" s="267"/>
      <c r="CC16" s="267"/>
    </row>
    <row r="17" spans="2:81" ht="15.75" customHeight="1" x14ac:dyDescent="0.25">
      <c r="B17" s="896"/>
      <c r="C17" s="899"/>
      <c r="D17" s="454"/>
      <c r="E17" s="455" t="s">
        <v>8</v>
      </c>
      <c r="F17" s="448"/>
      <c r="G17" s="804"/>
      <c r="H17" s="805"/>
      <c r="I17" s="448"/>
      <c r="J17" s="804"/>
      <c r="K17" s="805"/>
      <c r="L17" s="448"/>
      <c r="M17" s="842">
        <f>VT!M17</f>
        <v>0</v>
      </c>
      <c r="N17" s="831"/>
      <c r="O17" s="830">
        <f>VT!O17</f>
        <v>0</v>
      </c>
      <c r="P17" s="831"/>
      <c r="Q17" s="456">
        <f>VT!Q17</f>
        <v>0</v>
      </c>
      <c r="R17" s="457">
        <f>VT!R17</f>
        <v>0</v>
      </c>
      <c r="S17" s="456">
        <f>VT!S17</f>
        <v>0</v>
      </c>
      <c r="T17" s="458">
        <f>VT!T17</f>
        <v>0</v>
      </c>
      <c r="U17" s="837"/>
      <c r="V17" s="838"/>
      <c r="W17" s="838"/>
      <c r="X17" s="838"/>
      <c r="Y17" s="838"/>
      <c r="Z17" s="838"/>
      <c r="AA17" s="838"/>
      <c r="AB17" s="838"/>
      <c r="AC17" s="838"/>
      <c r="AD17" s="838"/>
      <c r="AE17" s="838"/>
      <c r="AF17" s="838"/>
      <c r="AG17" s="838"/>
      <c r="AH17" s="805"/>
      <c r="AI17" s="459"/>
      <c r="AJ17" s="591">
        <f>VT!AJ17</f>
        <v>0</v>
      </c>
      <c r="AK17" s="587">
        <f>VT!AK17</f>
        <v>0</v>
      </c>
      <c r="AL17" s="587">
        <f>VT!AL17</f>
        <v>0</v>
      </c>
      <c r="AM17" s="587">
        <f>VT!AM17</f>
        <v>0</v>
      </c>
      <c r="AN17" s="587">
        <f>VT!AN17</f>
        <v>0</v>
      </c>
      <c r="AO17" s="587">
        <f>VT!AO17</f>
        <v>0</v>
      </c>
      <c r="AP17" s="837"/>
      <c r="AQ17" s="838"/>
      <c r="AR17" s="838"/>
      <c r="AS17" s="838"/>
      <c r="AT17" s="838"/>
      <c r="AU17" s="838"/>
      <c r="AV17" s="838"/>
      <c r="AW17" s="838"/>
      <c r="AX17" s="838"/>
      <c r="AY17" s="838"/>
      <c r="AZ17" s="838"/>
      <c r="BA17" s="838"/>
      <c r="BB17" s="838"/>
      <c r="BC17" s="805"/>
      <c r="BD17" s="605"/>
      <c r="BE17" s="366" t="s">
        <v>8</v>
      </c>
      <c r="BF17" s="273">
        <f>((M17+O17+AJ17+AK17)*'Daten 2019'!R14)+((Q17+R17+AL17+AM17)*'Daten 2019'!S14)+((S17+T17+AN17+AO17)*'Daten 2019'!U14)</f>
        <v>0</v>
      </c>
      <c r="BG17" s="274">
        <f>IF(IF(ISERROR(((BF17)-'Daten 2019'!AU14)/(BF17)),0,((BF17)-'Daten 2019'!AU14)/(BF17))&lt;0,0,IF(ISERROR(((BF17)-'Daten 2019'!AU14)/(BF17)),0,((BF17)-'Daten 2019'!AU14)/(BF17)))</f>
        <v>0</v>
      </c>
      <c r="BH17" s="275">
        <f>BT17/'Daten 2019'!AS14*100</f>
        <v>0</v>
      </c>
      <c r="BI17" s="909"/>
      <c r="BJ17" s="264" t="str">
        <f>IF((M17+O17+AJ17+AK17)&gt;0,((M17+O17+AJ17+AK17)*BG17*IF('Daten 2019'!BM14=TRUE,'Daten 2019'!AF14,0)*'Daten 2019'!AS14/100/(M17+O17+AJ17+AK17))+((M17+O17+AJ17+AK17)*IF('Daten 2019'!BM14=TRUE,'Daten 2019'!R14,'Daten 2019'!D14)*'Daten 2019'!AS14/100/(M17+O17+AJ17+AK17)),"---")</f>
        <v>---</v>
      </c>
      <c r="BK17" s="264" t="str">
        <f>IF((Q17+R17+AL17+AM17)&gt;0,((Q17+R17+AL17+AM17)*BG17*IF('Daten 2019'!BM14=TRUE,'Daten 2019'!AG14,0)*'Daten 2019'!AS14/100/(Q17+R17+AL17+AM17))+((Q17+R17+AL17+AM17)*IF('Daten 2019'!BM14=TRUE,'Daten 2019'!S14,'Daten 2019'!E14)*'Daten 2019'!AS14/100/(Q17+R17+AL17+AM17)),"---")</f>
        <v>---</v>
      </c>
      <c r="BL17" s="264" t="str">
        <f>IF((S17+T17+AN17+AO17)&gt;0,((S17+T17+AN17+AO17)*BG17*IF('Daten 2019'!BM14=TRUE,'Daten 2019'!AI14,0)*'Daten 2019'!AS14/100/(S17+T17+AN17+AO17))+((S17+T17+AN17+AO17)*IF('Daten 2019'!BM14=TRUE,'Daten 2019'!U14,'Daten 2019'!G14)*'Daten 2019'!AS14/100/(S17+T17+AN17+AO17)),"---")</f>
        <v>---</v>
      </c>
      <c r="BM17" s="683"/>
      <c r="BN17" s="684"/>
      <c r="BO17" s="684"/>
      <c r="BP17" s="684"/>
      <c r="BQ17" s="684"/>
      <c r="BR17" s="684"/>
      <c r="BS17" s="693"/>
      <c r="BT17" s="265">
        <f>IF(ISERROR(((M17+O17+AJ17+AK17)*BJ17)-((M17+O17+AJ17+AK17)*'Daten 2019'!D14*'Daten 2019'!AS14/100)),0,((M17+O17+AJ17+AK17)*BJ17)-((M17+O17+AJ17+AK17)*'Daten 2019'!D14*'Daten 2019'!AS14/100))+IF(ISERROR(((Q17+R17+AL17+AM17)*BK17)-((Q17+R17+AL17+AM17)*'Daten 2019'!E14*'Daten 2019'!AS14/100)),0,((Q17+R17+AL17+AM17)*BK17)-((Q17+R17+AL17+AM17)*'Daten 2019'!E14*'Daten 2019'!AS14/100))+IF(ISERROR(((S17+T17+AN17+AO17)*BL17)-((S17+T17+AN17+AO17)*'Daten 2019'!G14*'Daten 2019'!AS14/100)),0,((S17+T17+AN17+AO17)*BL17)-((S17+T17+AN17+AO17)*'Daten 2019'!G14*'Daten 2019'!AS14/100))</f>
        <v>0</v>
      </c>
      <c r="BU17" s="727"/>
      <c r="BV17" s="730"/>
      <c r="BW17" s="265">
        <f>((M17+O17+AJ17+AK17)*'Daten 2019'!AY14+(Q17+R17+AL17+AM17)*'Daten 2019'!AZ14+(S17+T17+AN17+AO17)*'Daten 2019'!BB14)*'Daten 2019'!AS14/100</f>
        <v>0</v>
      </c>
      <c r="BX17" s="366" t="s">
        <v>8</v>
      </c>
      <c r="BY17" s="267"/>
      <c r="BZ17" s="270"/>
      <c r="CA17" s="267"/>
      <c r="CB17" s="267"/>
      <c r="CC17" s="267"/>
    </row>
    <row r="18" spans="2:81" ht="15.75" customHeight="1" x14ac:dyDescent="0.25">
      <c r="B18" s="896"/>
      <c r="C18" s="899"/>
      <c r="D18" s="454"/>
      <c r="E18" s="455" t="s">
        <v>9</v>
      </c>
      <c r="F18" s="448"/>
      <c r="G18" s="804"/>
      <c r="H18" s="805"/>
      <c r="I18" s="448"/>
      <c r="J18" s="804"/>
      <c r="K18" s="805"/>
      <c r="L18" s="448"/>
      <c r="M18" s="842">
        <f>VT!M18</f>
        <v>0</v>
      </c>
      <c r="N18" s="831"/>
      <c r="O18" s="830">
        <f>VT!O18</f>
        <v>0</v>
      </c>
      <c r="P18" s="831"/>
      <c r="Q18" s="456">
        <f>VT!Q18</f>
        <v>0</v>
      </c>
      <c r="R18" s="457">
        <f>VT!R18</f>
        <v>0</v>
      </c>
      <c r="S18" s="456">
        <f>VT!S18</f>
        <v>0</v>
      </c>
      <c r="T18" s="458">
        <f>VT!T18</f>
        <v>0</v>
      </c>
      <c r="U18" s="837"/>
      <c r="V18" s="838"/>
      <c r="W18" s="838"/>
      <c r="X18" s="838"/>
      <c r="Y18" s="838"/>
      <c r="Z18" s="838"/>
      <c r="AA18" s="838"/>
      <c r="AB18" s="838"/>
      <c r="AC18" s="838"/>
      <c r="AD18" s="838"/>
      <c r="AE18" s="838"/>
      <c r="AF18" s="838"/>
      <c r="AG18" s="838"/>
      <c r="AH18" s="805"/>
      <c r="AI18" s="459"/>
      <c r="AJ18" s="591">
        <f>VT!AJ18</f>
        <v>0</v>
      </c>
      <c r="AK18" s="587">
        <f>VT!AK18</f>
        <v>0</v>
      </c>
      <c r="AL18" s="587">
        <f>VT!AL18</f>
        <v>0</v>
      </c>
      <c r="AM18" s="587">
        <f>VT!AM18</f>
        <v>0</v>
      </c>
      <c r="AN18" s="587">
        <f>VT!AN18</f>
        <v>0</v>
      </c>
      <c r="AO18" s="587">
        <f>VT!AO18</f>
        <v>0</v>
      </c>
      <c r="AP18" s="837"/>
      <c r="AQ18" s="838"/>
      <c r="AR18" s="838"/>
      <c r="AS18" s="838"/>
      <c r="AT18" s="838"/>
      <c r="AU18" s="838"/>
      <c r="AV18" s="838"/>
      <c r="AW18" s="838"/>
      <c r="AX18" s="838"/>
      <c r="AY18" s="838"/>
      <c r="AZ18" s="838"/>
      <c r="BA18" s="838"/>
      <c r="BB18" s="838"/>
      <c r="BC18" s="805"/>
      <c r="BD18" s="605"/>
      <c r="BE18" s="366" t="s">
        <v>9</v>
      </c>
      <c r="BF18" s="273">
        <f>((M18+O18+AJ18+AK18)*'Daten 2019'!R15)+((Q18+R18+AL18+AM18)*'Daten 2019'!S15)+((S18+T18+AN18+AO18)*'Daten 2019'!U15)</f>
        <v>0</v>
      </c>
      <c r="BG18" s="274">
        <f>IF(IF(ISERROR(((BF18)-'Daten 2019'!AU15)/(BF18)),0,((BF18)-'Daten 2019'!AU15)/(BF18))&lt;0,0,IF(ISERROR(((BF18)-'Daten 2019'!AU15)/(BF18)),0,((BF18)-'Daten 2019'!AU15)/(BF18)))</f>
        <v>0</v>
      </c>
      <c r="BH18" s="275">
        <f>BT18/'Daten 2019'!AS15*100</f>
        <v>0</v>
      </c>
      <c r="BI18" s="909"/>
      <c r="BJ18" s="264" t="str">
        <f>IF((M18+O18+AJ18+AK18)&gt;0,((M18+O18+AJ18+AK18)*BG18*IF('Daten 2019'!BM15=TRUE,'Daten 2019'!AF15,0)*'Daten 2019'!AS15/100/(M18+O18+AJ18+AK18))+((M18+O18+AJ18+AK18)*IF('Daten 2019'!BM15=TRUE,'Daten 2019'!R15,'Daten 2019'!D15)*'Daten 2019'!AS15/100/(M18+O18+AJ18+AK18)),"---")</f>
        <v>---</v>
      </c>
      <c r="BK18" s="264" t="str">
        <f>IF((Q18+R18+AL18+AM18)&gt;0,((Q18+R18+AL18+AM18)*BG18*IF('Daten 2019'!BM15=TRUE,'Daten 2019'!AG15,0)*'Daten 2019'!AS15/100/(Q18+R18+AL18+AM18))+((Q18+R18+AL18+AM18)*IF('Daten 2019'!BM15=TRUE,'Daten 2019'!S15,'Daten 2019'!E15)*'Daten 2019'!AS15/100/(Q18+R18+AL18+AM18)),"---")</f>
        <v>---</v>
      </c>
      <c r="BL18" s="264" t="str">
        <f>IF((S18+T18+AN18+AO18)&gt;0,((S18+T18+AN18+AO18)*BG18*IF('Daten 2019'!BM15=TRUE,'Daten 2019'!AI15,0)*'Daten 2019'!AS15/100/(S18+T18+AN18+AO18))+((S18+T18+AN18+AO18)*IF('Daten 2019'!BM15=TRUE,'Daten 2019'!U15,'Daten 2019'!G15)*'Daten 2019'!AS15/100/(S18+T18+AN18+AO18)),"---")</f>
        <v>---</v>
      </c>
      <c r="BM18" s="683"/>
      <c r="BN18" s="684"/>
      <c r="BO18" s="684"/>
      <c r="BP18" s="684"/>
      <c r="BQ18" s="684"/>
      <c r="BR18" s="684"/>
      <c r="BS18" s="693"/>
      <c r="BT18" s="265">
        <f>IF(ISERROR(((M18+O18+AJ18+AK18)*BJ18)-((M18+O18+AJ18+AK18)*'Daten 2019'!D15*'Daten 2019'!AS15/100)),0,((M18+O18+AJ18+AK18)*BJ18)-((M18+O18+AJ18+AK18)*'Daten 2019'!D15*'Daten 2019'!AS15/100))+IF(ISERROR(((Q18+R18+AL18+AM18)*BK18)-((Q18+R18+AL18+AM18)*'Daten 2019'!E15*'Daten 2019'!AS15/100)),0,((Q18+R18+AL18+AM18)*BK18)-((Q18+R18+AL18+AM18)*'Daten 2019'!E15*'Daten 2019'!AS15/100))+IF(ISERROR(((S18+T18+AN18+AO18)*BL18)-((S18+T18+AN18+AO18)*'Daten 2019'!G15*'Daten 2019'!AS15/100)),0,((S18+T18+AN18+AO18)*BL18)-((S18+T18+AN18+AO18)*'Daten 2019'!G15*'Daten 2019'!AS15/100))</f>
        <v>0</v>
      </c>
      <c r="BU18" s="727"/>
      <c r="BV18" s="730"/>
      <c r="BW18" s="265">
        <f>((M18+O18+AJ18+AK18)*'Daten 2019'!AY15+(Q18+R18+AL18+AM18)*'Daten 2019'!AZ15+(S18+T18+AN18+AO18)*'Daten 2019'!BB15)*'Daten 2019'!AS15/100</f>
        <v>0</v>
      </c>
      <c r="BX18" s="366" t="s">
        <v>9</v>
      </c>
      <c r="BY18" s="267"/>
      <c r="BZ18" s="270"/>
      <c r="CA18" s="267"/>
      <c r="CB18" s="267"/>
      <c r="CC18" s="267"/>
    </row>
    <row r="19" spans="2:81" ht="16.5" customHeight="1" thickBot="1" x14ac:dyDescent="0.3">
      <c r="B19" s="896"/>
      <c r="C19" s="899"/>
      <c r="D19" s="461"/>
      <c r="E19" s="462" t="s">
        <v>10</v>
      </c>
      <c r="F19" s="448"/>
      <c r="G19" s="804"/>
      <c r="H19" s="805"/>
      <c r="I19" s="448"/>
      <c r="J19" s="804"/>
      <c r="K19" s="805"/>
      <c r="L19" s="448"/>
      <c r="M19" s="829">
        <f>VT!M19</f>
        <v>0</v>
      </c>
      <c r="N19" s="828"/>
      <c r="O19" s="827">
        <f>VT!O19</f>
        <v>0</v>
      </c>
      <c r="P19" s="828"/>
      <c r="Q19" s="463">
        <f>VT!Q19</f>
        <v>0</v>
      </c>
      <c r="R19" s="464">
        <f>VT!R19</f>
        <v>0</v>
      </c>
      <c r="S19" s="463">
        <f>VT!S19</f>
        <v>0</v>
      </c>
      <c r="T19" s="465">
        <f>VT!T19</f>
        <v>0</v>
      </c>
      <c r="U19" s="837"/>
      <c r="V19" s="838"/>
      <c r="W19" s="838"/>
      <c r="X19" s="838"/>
      <c r="Y19" s="838"/>
      <c r="Z19" s="838"/>
      <c r="AA19" s="838"/>
      <c r="AB19" s="838"/>
      <c r="AC19" s="838"/>
      <c r="AD19" s="838"/>
      <c r="AE19" s="838"/>
      <c r="AF19" s="838"/>
      <c r="AG19" s="838"/>
      <c r="AH19" s="805"/>
      <c r="AI19" s="452"/>
      <c r="AJ19" s="592">
        <f>VT!AJ19</f>
        <v>0</v>
      </c>
      <c r="AK19" s="589">
        <f>VT!AK19</f>
        <v>0</v>
      </c>
      <c r="AL19" s="589">
        <f>VT!AL19</f>
        <v>0</v>
      </c>
      <c r="AM19" s="589">
        <f>VT!AM19</f>
        <v>0</v>
      </c>
      <c r="AN19" s="589">
        <f>VT!AN19</f>
        <v>0</v>
      </c>
      <c r="AO19" s="589">
        <f>VT!AO19</f>
        <v>0</v>
      </c>
      <c r="AP19" s="837"/>
      <c r="AQ19" s="838"/>
      <c r="AR19" s="838"/>
      <c r="AS19" s="838"/>
      <c r="AT19" s="838"/>
      <c r="AU19" s="838"/>
      <c r="AV19" s="838"/>
      <c r="AW19" s="838"/>
      <c r="AX19" s="838"/>
      <c r="AY19" s="838"/>
      <c r="AZ19" s="838"/>
      <c r="BA19" s="838"/>
      <c r="BB19" s="838"/>
      <c r="BC19" s="805"/>
      <c r="BD19" s="605"/>
      <c r="BE19" s="369" t="s">
        <v>10</v>
      </c>
      <c r="BF19" s="278">
        <f>((M19+O19+AJ19+AK19)*'Daten 2019'!R16)+((Q19+R19+AL19+AM19)*'Daten 2019'!S16)+((S19+T19+AN19+AO19)*'Daten 2019'!U16)</f>
        <v>0</v>
      </c>
      <c r="BG19" s="279">
        <f>IF(IF(ISERROR(((BF19)-'Daten 2019'!AU16)/(BF19)),0,((BF19)-'Daten 2019'!AU16)/(BF19))&lt;0,0,IF(ISERROR(((BF19)-'Daten 2019'!AU16)/(BF19)),0,((BF19)-'Daten 2019'!AU16)/(BF19)))</f>
        <v>0</v>
      </c>
      <c r="BH19" s="280">
        <f>BT19/'Daten 2019'!AS16*100</f>
        <v>0</v>
      </c>
      <c r="BI19" s="909"/>
      <c r="BJ19" s="281" t="str">
        <f>IF((M19+O19+AJ19+AK19)&gt;0,((M19+O19+AJ19+AK19)*BG19*IF('Daten 2019'!BM16=TRUE,'Daten 2019'!AF16,0)*'Daten 2019'!AS16/100/(M19+O19+AJ19+AK19))+((M19+O19+AJ19+AK19)*IF('Daten 2019'!BM16=TRUE,'Daten 2019'!R16,'Daten 2019'!D16)*'Daten 2019'!AS16/100/(M19+O19+AJ19+AK19)),"---")</f>
        <v>---</v>
      </c>
      <c r="BK19" s="281" t="str">
        <f>IF((Q19+R19+AL19+AM19)&gt;0,((Q19+R19+AL19+AM19)*BG19*IF('Daten 2019'!BM16=TRUE,'Daten 2019'!AG16,0)*'Daten 2019'!AS16/100/(Q19+R19+AL19+AM19))+((Q19+R19+AL19+AM19)*IF('Daten 2019'!BM16=TRUE,'Daten 2019'!S16,'Daten 2019'!E16)*'Daten 2019'!AS16/100/(Q19+R19+AL19+AM19)),"---")</f>
        <v>---</v>
      </c>
      <c r="BL19" s="281" t="str">
        <f>IF((S19+T19+AN19+AO19)&gt;0,((S19+T19+AN19+AO19)*BG19*IF('Daten 2019'!BM16=TRUE,'Daten 2019'!AI16,0)*'Daten 2019'!AS16/100/(S19+T19+AN19+AO19))+((S19+T19+AN19+AO19)*IF('Daten 2019'!BM16=TRUE,'Daten 2019'!U16,'Daten 2019'!G16)*'Daten 2019'!AS16/100/(S19+T19+AN19+AO19)),"---")</f>
        <v>---</v>
      </c>
      <c r="BM19" s="683"/>
      <c r="BN19" s="684"/>
      <c r="BO19" s="684"/>
      <c r="BP19" s="684"/>
      <c r="BQ19" s="684"/>
      <c r="BR19" s="684"/>
      <c r="BS19" s="693"/>
      <c r="BT19" s="282">
        <f>IF(ISERROR(((M19+O19+AJ19+AK19)*BJ19)-((M19+O19+AJ19+AK19)*'Daten 2019'!D16*'Daten 2019'!AS16/100)),0,((M19+O19+AJ19+AK19)*BJ19)-((M19+O19+AJ19+AK19)*'Daten 2019'!D16*'Daten 2019'!AS16/100))+IF(ISERROR(((Q19+R19+AL19+AM19)*BK19)-((Q19+R19+AL19+AM19)*'Daten 2019'!E16*'Daten 2019'!AS16/100)),0,((Q19+R19+AL19+AM19)*BK19)-((Q19+R19+AL19+AM19)*'Daten 2019'!E16*'Daten 2019'!AS16/100))+IF(ISERROR(((S19+T19+AN19+AO19)*BL19)-((S19+T19+AN19+AO19)*'Daten 2019'!G16*'Daten 2019'!AS16/100)),0,((S19+T19+AN19+AO19)*BL19)-((S19+T19+AN19+AO19)*'Daten 2019'!G16*'Daten 2019'!AS16/100))</f>
        <v>0</v>
      </c>
      <c r="BU19" s="728"/>
      <c r="BV19" s="730"/>
      <c r="BW19" s="282">
        <f>((M19+O19+AJ19+AK19)*'Daten 2019'!AY16+(Q19+R19+AL19+AM19)*'Daten 2019'!AZ16+(S19+T19+AN19+AO19)*'Daten 2019'!BB16)*'Daten 2019'!AS16/100</f>
        <v>0</v>
      </c>
      <c r="BX19" s="369" t="s">
        <v>10</v>
      </c>
      <c r="BY19" s="267"/>
      <c r="BZ19" s="270"/>
      <c r="CA19" s="267"/>
      <c r="CB19" s="267"/>
      <c r="CC19" s="267"/>
    </row>
    <row r="20" spans="2:81" ht="15.75" customHeight="1" x14ac:dyDescent="0.25">
      <c r="B20" s="896"/>
      <c r="C20" s="899"/>
      <c r="D20" s="446"/>
      <c r="E20" s="447" t="s">
        <v>11</v>
      </c>
      <c r="F20" s="448"/>
      <c r="G20" s="804"/>
      <c r="H20" s="805"/>
      <c r="I20" s="448"/>
      <c r="J20" s="804"/>
      <c r="K20" s="805"/>
      <c r="L20" s="448"/>
      <c r="M20" s="808">
        <f>VT!M20</f>
        <v>0</v>
      </c>
      <c r="N20" s="809"/>
      <c r="O20" s="832">
        <f>VT!O20</f>
        <v>0</v>
      </c>
      <c r="P20" s="809"/>
      <c r="Q20" s="449">
        <f>VT!Q20</f>
        <v>0</v>
      </c>
      <c r="R20" s="450">
        <f>VT!R20</f>
        <v>0</v>
      </c>
      <c r="S20" s="449">
        <f>VT!S20</f>
        <v>0</v>
      </c>
      <c r="T20" s="451">
        <f>VT!T20</f>
        <v>0</v>
      </c>
      <c r="U20" s="837"/>
      <c r="V20" s="838"/>
      <c r="W20" s="838"/>
      <c r="X20" s="838"/>
      <c r="Y20" s="838"/>
      <c r="Z20" s="838"/>
      <c r="AA20" s="838"/>
      <c r="AB20" s="838"/>
      <c r="AC20" s="838"/>
      <c r="AD20" s="838"/>
      <c r="AE20" s="838"/>
      <c r="AF20" s="838"/>
      <c r="AG20" s="838"/>
      <c r="AH20" s="805"/>
      <c r="AI20" s="452"/>
      <c r="AJ20" s="586">
        <f>VT!AJ20</f>
        <v>0</v>
      </c>
      <c r="AK20" s="588">
        <f>VT!AK20</f>
        <v>0</v>
      </c>
      <c r="AL20" s="588">
        <f>VT!AL20</f>
        <v>0</v>
      </c>
      <c r="AM20" s="588">
        <f>VT!AM20</f>
        <v>0</v>
      </c>
      <c r="AN20" s="588">
        <f>VT!AN20</f>
        <v>0</v>
      </c>
      <c r="AO20" s="588">
        <f>VT!AO20</f>
        <v>0</v>
      </c>
      <c r="AP20" s="837"/>
      <c r="AQ20" s="838"/>
      <c r="AR20" s="838"/>
      <c r="AS20" s="838"/>
      <c r="AT20" s="838"/>
      <c r="AU20" s="838"/>
      <c r="AV20" s="838"/>
      <c r="AW20" s="838"/>
      <c r="AX20" s="838"/>
      <c r="AY20" s="838"/>
      <c r="AZ20" s="838"/>
      <c r="BA20" s="838"/>
      <c r="BB20" s="838"/>
      <c r="BC20" s="805"/>
      <c r="BD20" s="605"/>
      <c r="BE20" s="363" t="s">
        <v>11</v>
      </c>
      <c r="BF20" s="285">
        <f>((M20+O20+AJ20+AK20)*'Daten 2019'!R17)+((Q20+R20+AL20+AM20)*'Daten 2019'!S17)+((S20+T20+AN20+AO20)*'Daten 2019'!U17)</f>
        <v>0</v>
      </c>
      <c r="BG20" s="286">
        <f>IF(IF(ISERROR(((BF20)-'Daten 2019'!AU17)/(BF20)),0,((BF20)-'Daten 2019'!AU17)/(BF20))&lt;0,0,IF(ISERROR(((BF20)-'Daten 2019'!AU17)/(BF20)),0,((BF20)-'Daten 2019'!AU17)/(BF20)))</f>
        <v>0</v>
      </c>
      <c r="BH20" s="287">
        <f>BT20/'Daten 2019'!AS17*100</f>
        <v>0</v>
      </c>
      <c r="BI20" s="909"/>
      <c r="BJ20" s="288" t="str">
        <f>IF((M20+O20+AJ20+AK20)&gt;0,((M20+O20+AJ20+AK20)*BG20*IF('Daten 2019'!BM17=TRUE,'Daten 2019'!AF17,'Daten 2019'!#REF!)*'Daten 2019'!AS17/100/(M20+O20+AJ20+AK20))+((M20+O20+AJ20+AK20)*IF('Daten 2019'!BM17=TRUE,'Daten 2019'!R17,'Daten 2019'!D17)*'Daten 2019'!AS17/100/(M20+O20+AJ20+AK20)),"---")</f>
        <v>---</v>
      </c>
      <c r="BK20" s="288" t="str">
        <f>IF((Q20+R20+AL20+AM20)&gt;0,((Q20+R20+AL20+AM20)*BG20*IF('Daten 2019'!BM17=TRUE,'Daten 2019'!AG17,'Daten 2019'!#REF!)*'Daten 2019'!AS17/100/(Q20+R20+AL20+AM20))+((Q20+R20+AL20+AM20)*IF('Daten 2019'!BM17=TRUE,'Daten 2019'!S17,'Daten 2019'!E17)*'Daten 2019'!AS17/100/(Q20+R20+AL20+AM20)),"---")</f>
        <v>---</v>
      </c>
      <c r="BL20" s="288" t="str">
        <f>IF((S20+T20+AN20+AO20)&gt;0,((S20+T20+AN20+AO20)*BG20*IF('Daten 2019'!BM17=TRUE,'Daten 2019'!AI17,'Daten 2019'!#REF!)*'Daten 2019'!AS17/100/(S20+T20+AN20+AO20))+((S20+T20+AN20+AO20)*IF('Daten 2019'!BM17=TRUE,'Daten 2019'!U17,'Daten 2019'!G17)*'Daten 2019'!AS17/100/(S20+T20+AN20+AO20)),"---")</f>
        <v>---</v>
      </c>
      <c r="BM20" s="683"/>
      <c r="BN20" s="684"/>
      <c r="BO20" s="684"/>
      <c r="BP20" s="684"/>
      <c r="BQ20" s="684"/>
      <c r="BR20" s="684"/>
      <c r="BS20" s="693"/>
      <c r="BT20" s="289">
        <f>IF(ISERROR(((M20+O20+AJ20+AK20)*BJ20)-((M20+O20+AJ20+AK20)*'Daten 2019'!D17*'Daten 2019'!AS17/100)),0,((M20+O20+AJ20+AK20)*BJ20)-((M20+O20+AJ20+AK20)*'Daten 2019'!D17*'Daten 2019'!AS17/100))+IF(ISERROR(((Q20+R20+AL20+AM20)*BK20)-((Q20+R20+AL20+AM20)*'Daten 2019'!E17*'Daten 2019'!AS17/100)),0,((Q20+R20+AL20+AM20)*BK20)-((Q20+R20+AL20+AM20)*'Daten 2019'!E17*'Daten 2019'!AS17/100))+IF(ISERROR(((S20+T20+AN20+AO20)*BL20)-((S20+T20+AN20+AO20)*'Daten 2019'!G17*'Daten 2019'!AS17/100)),0,((S20+T20+AN20+AO20)*BL20)-((S20+T20+AN20+AO20)*'Daten 2019'!G17*'Daten 2019'!AS17/100))</f>
        <v>0</v>
      </c>
      <c r="BU20" s="726">
        <f>BT20+BT21+BT22+BT23</f>
        <v>0</v>
      </c>
      <c r="BV20" s="730"/>
      <c r="BW20" s="289">
        <f>((M20+O20+AJ20+AK20)*'Daten 2019'!AY17+(Q20+R20+AL20+AM20)*'Daten 2019'!AZ17+(S20+T20+AN20+AO20)*'Daten 2019'!BB17)*'Daten 2019'!AS17/100</f>
        <v>0</v>
      </c>
      <c r="BX20" s="363" t="s">
        <v>11</v>
      </c>
      <c r="BY20" s="267"/>
      <c r="BZ20" s="270"/>
      <c r="CA20" s="267"/>
      <c r="CB20" s="267"/>
      <c r="CC20" s="267"/>
    </row>
    <row r="21" spans="2:81" ht="15.75" customHeight="1" x14ac:dyDescent="0.25">
      <c r="B21" s="896"/>
      <c r="C21" s="899"/>
      <c r="D21" s="454"/>
      <c r="E21" s="455" t="s">
        <v>12</v>
      </c>
      <c r="F21" s="448"/>
      <c r="G21" s="804"/>
      <c r="H21" s="805"/>
      <c r="I21" s="448"/>
      <c r="J21" s="804"/>
      <c r="K21" s="805"/>
      <c r="L21" s="448"/>
      <c r="M21" s="842">
        <f>VT!M21</f>
        <v>0</v>
      </c>
      <c r="N21" s="831"/>
      <c r="O21" s="830">
        <f>VT!O21</f>
        <v>0</v>
      </c>
      <c r="P21" s="831"/>
      <c r="Q21" s="456">
        <f>VT!Q21</f>
        <v>0</v>
      </c>
      <c r="R21" s="457">
        <f>VT!R21</f>
        <v>0</v>
      </c>
      <c r="S21" s="456">
        <f>VT!S21</f>
        <v>0</v>
      </c>
      <c r="T21" s="458">
        <f>VT!T21</f>
        <v>0</v>
      </c>
      <c r="U21" s="837"/>
      <c r="V21" s="838"/>
      <c r="W21" s="838"/>
      <c r="X21" s="838"/>
      <c r="Y21" s="838"/>
      <c r="Z21" s="838"/>
      <c r="AA21" s="838"/>
      <c r="AB21" s="838"/>
      <c r="AC21" s="838"/>
      <c r="AD21" s="838"/>
      <c r="AE21" s="838"/>
      <c r="AF21" s="838"/>
      <c r="AG21" s="838"/>
      <c r="AH21" s="805"/>
      <c r="AI21" s="459"/>
      <c r="AJ21" s="591">
        <f>VT!AJ21</f>
        <v>0</v>
      </c>
      <c r="AK21" s="587">
        <f>VT!AK21</f>
        <v>0</v>
      </c>
      <c r="AL21" s="587">
        <f>VT!AL21</f>
        <v>0</v>
      </c>
      <c r="AM21" s="587">
        <f>VT!AM21</f>
        <v>0</v>
      </c>
      <c r="AN21" s="587">
        <f>VT!AN21</f>
        <v>0</v>
      </c>
      <c r="AO21" s="587">
        <f>VT!AO21</f>
        <v>0</v>
      </c>
      <c r="AP21" s="837"/>
      <c r="AQ21" s="838"/>
      <c r="AR21" s="838"/>
      <c r="AS21" s="838"/>
      <c r="AT21" s="838"/>
      <c r="AU21" s="838"/>
      <c r="AV21" s="838"/>
      <c r="AW21" s="838"/>
      <c r="AX21" s="838"/>
      <c r="AY21" s="838"/>
      <c r="AZ21" s="838"/>
      <c r="BA21" s="838"/>
      <c r="BB21" s="838"/>
      <c r="BC21" s="805"/>
      <c r="BD21" s="605"/>
      <c r="BE21" s="366" t="s">
        <v>12</v>
      </c>
      <c r="BF21" s="273">
        <f>((M21+O21+AJ21+AK21)*'Daten 2019'!R18)+((Q21+R21+AL21+AM21)*'Daten 2019'!S18)+((S21+T21+AN21+AO21)*'Daten 2019'!U18)</f>
        <v>0</v>
      </c>
      <c r="BG21" s="274">
        <f>IF(IF(ISERROR(((BF21)-'Daten 2019'!AU18)/(BF21)),0,((BF21)-'Daten 2019'!AU18)/(BF21))&lt;0,0,IF(ISERROR(((BF21)-'Daten 2019'!AU18)/(BF21)),0,((BF21)-'Daten 2019'!AU18)/(BF21)))</f>
        <v>0</v>
      </c>
      <c r="BH21" s="275">
        <f>BT21/'Daten 2019'!AS18*100</f>
        <v>0</v>
      </c>
      <c r="BI21" s="909"/>
      <c r="BJ21" s="264" t="str">
        <f>IF((M21+O21+AJ21+AK21)&gt;0,((M21+O21+AJ21+AK21)*BG21*IF('Daten 2019'!BM18=TRUE,'Daten 2019'!AF18,'Daten 2019'!#REF!)*'Daten 2019'!AS18/100/(M21+O21+AJ21+AK21))+((M21+O21+AJ21+AK21)*IF('Daten 2019'!BM18=TRUE,'Daten 2019'!R18,'Daten 2019'!D18)*'Daten 2019'!AS18/100/(M21+O21+AJ21+AK21)),"---")</f>
        <v>---</v>
      </c>
      <c r="BK21" s="264" t="str">
        <f>IF((Q21+R21+AL21+AM21)&gt;0,((Q21+R21+AL21+AM21)*BG21*IF('Daten 2019'!BM18=TRUE,'Daten 2019'!AG18,'Daten 2019'!#REF!)*'Daten 2019'!AS18/100/(Q21+R21+AL21+AM21))+((Q21+R21+AL21+AM21)*IF('Daten 2019'!BM18=TRUE,'Daten 2019'!S18,'Daten 2019'!E18)*'Daten 2019'!AS18/100/(Q21+R21+AL21+AM21)),"---")</f>
        <v>---</v>
      </c>
      <c r="BL21" s="264" t="str">
        <f>IF((S21+T21+AN21+AO21)&gt;0,((S21+T21+AN21+AO21)*BG21*IF('Daten 2019'!BM18=TRUE,'Daten 2019'!AI18,'Daten 2019'!#REF!)*'Daten 2019'!AS18/100/(S21+T21+AN21+AO21))+((S21+T21+AN21+AO21)*IF('Daten 2019'!BM18=TRUE,'Daten 2019'!U18,'Daten 2019'!G18)*'Daten 2019'!AS18/100/(S21+T21+AN21+AO21)),"---")</f>
        <v>---</v>
      </c>
      <c r="BM21" s="683"/>
      <c r="BN21" s="684"/>
      <c r="BO21" s="684"/>
      <c r="BP21" s="684"/>
      <c r="BQ21" s="684"/>
      <c r="BR21" s="684"/>
      <c r="BS21" s="693"/>
      <c r="BT21" s="265">
        <f>IF(ISERROR(((M21+O21+AJ21+AK21)*BJ21)-((M21+O21+AJ21+AK21)*'Daten 2019'!D18*'Daten 2019'!AS18/100)),0,((M21+O21+AJ21+AK21)*BJ21)-((M21+O21+AJ21+AK21)*'Daten 2019'!D18*'Daten 2019'!AS18/100))+IF(ISERROR(((Q21+R21+AL21+AM21)*BK21)-((Q21+R21+AL21+AM21)*'Daten 2019'!E18*'Daten 2019'!AS18/100)),0,((Q21+R21+AL21+AM21)*BK21)-((Q21+R21+AL21+AM21)*'Daten 2019'!E18*'Daten 2019'!AS18/100))+IF(ISERROR(((S21+T21+AN21+AO21)*BL21)-((S21+T21+AN21+AO21)*'Daten 2019'!G18*'Daten 2019'!AS18/100)),0,((S21+T21+AN21+AO21)*BL21)-((S21+T21+AN21+AO21)*'Daten 2019'!G18*'Daten 2019'!AS18/100))</f>
        <v>0</v>
      </c>
      <c r="BU21" s="727"/>
      <c r="BV21" s="730"/>
      <c r="BW21" s="265">
        <f>((M21+O21+AJ21+AK21)*'Daten 2019'!AY18+(Q21+R21+AL21+AM21)*'Daten 2019'!AZ18+(S21+T21+AN21+AO21)*'Daten 2019'!BB18)*'Daten 2019'!AS18/100</f>
        <v>0</v>
      </c>
      <c r="BX21" s="366" t="s">
        <v>12</v>
      </c>
      <c r="BY21" s="267"/>
      <c r="BZ21" s="270"/>
      <c r="CA21" s="267"/>
      <c r="CB21" s="267"/>
      <c r="CC21" s="267"/>
    </row>
    <row r="22" spans="2:81" ht="15.75" customHeight="1" x14ac:dyDescent="0.25">
      <c r="B22" s="896"/>
      <c r="C22" s="899"/>
      <c r="D22" s="454"/>
      <c r="E22" s="455" t="s">
        <v>15</v>
      </c>
      <c r="F22" s="448"/>
      <c r="G22" s="804"/>
      <c r="H22" s="805"/>
      <c r="I22" s="448"/>
      <c r="J22" s="804"/>
      <c r="K22" s="805"/>
      <c r="L22" s="448"/>
      <c r="M22" s="842">
        <f>VT!M22</f>
        <v>0</v>
      </c>
      <c r="N22" s="831"/>
      <c r="O22" s="830">
        <f>VT!O22</f>
        <v>0</v>
      </c>
      <c r="P22" s="831"/>
      <c r="Q22" s="456">
        <f>VT!Q22</f>
        <v>0</v>
      </c>
      <c r="R22" s="457">
        <f>VT!R22</f>
        <v>0</v>
      </c>
      <c r="S22" s="456">
        <f>VT!S22</f>
        <v>0</v>
      </c>
      <c r="T22" s="458">
        <f>VT!T22</f>
        <v>0</v>
      </c>
      <c r="U22" s="837"/>
      <c r="V22" s="838"/>
      <c r="W22" s="838"/>
      <c r="X22" s="838"/>
      <c r="Y22" s="838"/>
      <c r="Z22" s="838"/>
      <c r="AA22" s="838"/>
      <c r="AB22" s="838"/>
      <c r="AC22" s="838"/>
      <c r="AD22" s="838"/>
      <c r="AE22" s="838"/>
      <c r="AF22" s="838"/>
      <c r="AG22" s="838"/>
      <c r="AH22" s="805"/>
      <c r="AI22" s="459"/>
      <c r="AJ22" s="591">
        <f>VT!AJ22</f>
        <v>0</v>
      </c>
      <c r="AK22" s="587">
        <f>VT!AK22</f>
        <v>0</v>
      </c>
      <c r="AL22" s="587">
        <f>VT!AL22</f>
        <v>0</v>
      </c>
      <c r="AM22" s="587">
        <f>VT!AM22</f>
        <v>0</v>
      </c>
      <c r="AN22" s="587">
        <f>VT!AN22</f>
        <v>0</v>
      </c>
      <c r="AO22" s="587">
        <f>VT!AO22</f>
        <v>0</v>
      </c>
      <c r="AP22" s="837"/>
      <c r="AQ22" s="838"/>
      <c r="AR22" s="838"/>
      <c r="AS22" s="838"/>
      <c r="AT22" s="838"/>
      <c r="AU22" s="838"/>
      <c r="AV22" s="838"/>
      <c r="AW22" s="838"/>
      <c r="AX22" s="838"/>
      <c r="AY22" s="838"/>
      <c r="AZ22" s="838"/>
      <c r="BA22" s="838"/>
      <c r="BB22" s="838"/>
      <c r="BC22" s="805"/>
      <c r="BD22" s="605"/>
      <c r="BE22" s="366" t="s">
        <v>15</v>
      </c>
      <c r="BF22" s="273">
        <f>((M22+O22+AJ22+AK22)*'Daten 2019'!R19)+((Q22+R22+AL22+AM22)*'Daten 2019'!S19)+((S22+T22+AN22+AO22)*'Daten 2019'!U19)</f>
        <v>0</v>
      </c>
      <c r="BG22" s="274">
        <f>IF(IF(ISERROR(((BF22)-'Daten 2019'!AU19)/(BF22)),0,((BF22)-'Daten 2019'!AU19)/(BF22))&lt;0,0,IF(ISERROR(((BF22)-'Daten 2019'!AU19)/(BF22)),0,((BF22)-'Daten 2019'!AU19)/(BF22)))</f>
        <v>0</v>
      </c>
      <c r="BH22" s="275">
        <f>BT22/'Daten 2019'!AS19*100</f>
        <v>0</v>
      </c>
      <c r="BI22" s="909"/>
      <c r="BJ22" s="264" t="str">
        <f>IF((M22+O22+AJ22+AK22)&gt;0,((M22+O22+AJ22+AK22)*BG22*IF('Daten 2019'!BM19=TRUE,'Daten 2019'!AF19,'Daten 2019'!#REF!)*'Daten 2019'!AS19/100/(M22+O22+AJ22+AK22))+((M22+O22+AJ22+AK22)*IF('Daten 2019'!BM19=TRUE,'Daten 2019'!R19,'Daten 2019'!D19)*'Daten 2019'!AS19/100/(M22+O22+AJ22+AK22)),"---")</f>
        <v>---</v>
      </c>
      <c r="BK22" s="264" t="str">
        <f>IF((Q22+R22+AL22+AM22)&gt;0,((Q22+R22+AL22+AM22)*BG22*IF('Daten 2019'!BM19=TRUE,'Daten 2019'!AG19,'Daten 2019'!#REF!)*'Daten 2019'!AS19/100/(Q22+R22+AL22+AM22))+((Q22+R22+AL22+AM22)*IF('Daten 2019'!BM19=TRUE,'Daten 2019'!S19,'Daten 2019'!E19)*'Daten 2019'!AS19/100/(Q22+R22+AL22+AM22)),"---")</f>
        <v>---</v>
      </c>
      <c r="BL22" s="264" t="str">
        <f>IF((S22+T22+AN22+AO22)&gt;0,((S22+T22+AN22+AO22)*BG22*IF('Daten 2019'!BM19=TRUE,'Daten 2019'!AI19,'Daten 2019'!#REF!)*'Daten 2019'!AS19/100/(S22+T22+AN22+AO22))+((S22+T22+AN22+AO22)*IF('Daten 2019'!BM19=TRUE,'Daten 2019'!U19,'Daten 2019'!G19)*'Daten 2019'!AS19/100/(S22+T22+AN22+AO22)),"---")</f>
        <v>---</v>
      </c>
      <c r="BM22" s="683"/>
      <c r="BN22" s="684"/>
      <c r="BO22" s="684"/>
      <c r="BP22" s="684"/>
      <c r="BQ22" s="684"/>
      <c r="BR22" s="684"/>
      <c r="BS22" s="693"/>
      <c r="BT22" s="265">
        <f>IF(ISERROR(((M22+O22+AJ22+AK22)*BJ22)-((M22+O22+AJ22+AK22)*'Daten 2019'!D19*'Daten 2019'!AS19/100)),0,((M22+O22+AJ22+AK22)*BJ22)-((M22+O22+AJ22+AK22)*'Daten 2019'!D19*'Daten 2019'!AS19/100))+IF(ISERROR(((Q22+R22+AL22+AM22)*BK22)-((Q22+R22+AL22+AM22)*'Daten 2019'!E19*'Daten 2019'!AS19/100)),0,((Q22+R22+AL22+AM22)*BK22)-((Q22+R22+AL22+AM22)*'Daten 2019'!E19*'Daten 2019'!AS19/100))+IF(ISERROR(((S22+T22+AN22+AO22)*BL22)-((S22+T22+AN22+AO22)*'Daten 2019'!G19*'Daten 2019'!AS19/100)),0,((S22+T22+AN22+AO22)*BL22)-((S22+T22+AN22+AO22)*'Daten 2019'!G19*'Daten 2019'!AS19/100))</f>
        <v>0</v>
      </c>
      <c r="BU22" s="727"/>
      <c r="BV22" s="730"/>
      <c r="BW22" s="265">
        <f>((M22+O22+AJ22+AK22)*'Daten 2019'!AY19+(Q22+R22+AL22+AM22)*'Daten 2019'!AZ19+(S22+T22+AN22+AO22)*'Daten 2019'!BB19)*'Daten 2019'!AS19/100</f>
        <v>0</v>
      </c>
      <c r="BX22" s="366" t="s">
        <v>15</v>
      </c>
      <c r="BY22" s="267"/>
      <c r="BZ22" s="270"/>
      <c r="CA22" s="267"/>
      <c r="CB22" s="267"/>
      <c r="CC22" s="267"/>
    </row>
    <row r="23" spans="2:81" ht="16.5" customHeight="1" thickBot="1" x14ac:dyDescent="0.3">
      <c r="B23" s="896"/>
      <c r="C23" s="899"/>
      <c r="D23" s="467"/>
      <c r="E23" s="468" t="s">
        <v>14</v>
      </c>
      <c r="F23" s="448"/>
      <c r="G23" s="804"/>
      <c r="H23" s="805"/>
      <c r="I23" s="448"/>
      <c r="J23" s="804"/>
      <c r="K23" s="805"/>
      <c r="L23" s="448"/>
      <c r="M23" s="829">
        <f>VT!M23</f>
        <v>0</v>
      </c>
      <c r="N23" s="828"/>
      <c r="O23" s="827">
        <f>VT!O23</f>
        <v>0</v>
      </c>
      <c r="P23" s="828"/>
      <c r="Q23" s="463">
        <f>VT!Q23</f>
        <v>0</v>
      </c>
      <c r="R23" s="464">
        <f>VT!R23</f>
        <v>0</v>
      </c>
      <c r="S23" s="463">
        <f>VT!S23</f>
        <v>0</v>
      </c>
      <c r="T23" s="465">
        <f>VT!T23</f>
        <v>0</v>
      </c>
      <c r="U23" s="837"/>
      <c r="V23" s="838"/>
      <c r="W23" s="838"/>
      <c r="X23" s="838"/>
      <c r="Y23" s="838"/>
      <c r="Z23" s="838"/>
      <c r="AA23" s="838"/>
      <c r="AB23" s="838"/>
      <c r="AC23" s="838"/>
      <c r="AD23" s="838"/>
      <c r="AE23" s="838"/>
      <c r="AF23" s="838"/>
      <c r="AG23" s="838"/>
      <c r="AH23" s="805"/>
      <c r="AI23" s="452"/>
      <c r="AJ23" s="592">
        <f>VT!AJ23</f>
        <v>0</v>
      </c>
      <c r="AK23" s="589">
        <f>VT!AK23</f>
        <v>0</v>
      </c>
      <c r="AL23" s="589">
        <f>VT!AL23</f>
        <v>0</v>
      </c>
      <c r="AM23" s="589">
        <f>VT!AM23</f>
        <v>0</v>
      </c>
      <c r="AN23" s="589">
        <f>VT!AN23</f>
        <v>0</v>
      </c>
      <c r="AO23" s="589">
        <f>VT!AO23</f>
        <v>0</v>
      </c>
      <c r="AP23" s="837"/>
      <c r="AQ23" s="838"/>
      <c r="AR23" s="838"/>
      <c r="AS23" s="838"/>
      <c r="AT23" s="838"/>
      <c r="AU23" s="838"/>
      <c r="AV23" s="838"/>
      <c r="AW23" s="838"/>
      <c r="AX23" s="838"/>
      <c r="AY23" s="838"/>
      <c r="AZ23" s="838"/>
      <c r="BA23" s="838"/>
      <c r="BB23" s="838"/>
      <c r="BC23" s="805"/>
      <c r="BD23" s="605"/>
      <c r="BE23" s="369" t="s">
        <v>14</v>
      </c>
      <c r="BF23" s="278">
        <f>((M23+O23+AJ23+AK23)*'Daten 2019'!R20)+((Q23+R23+AL23+AM23)*'Daten 2019'!S20)+((S23+T23+AN23+AO23)*'Daten 2019'!U20)</f>
        <v>0</v>
      </c>
      <c r="BG23" s="279">
        <f>IF(IF(ISERROR(((BF23)-'Daten 2019'!AU20)/(BF23)),0,((BF23)-'Daten 2019'!AU20)/(BF23))&lt;0,0,IF(ISERROR(((BF23)-'Daten 2019'!AU20)/(BF23)),0,((BF23)-'Daten 2019'!AU20)/(BF23)))</f>
        <v>0</v>
      </c>
      <c r="BH23" s="280">
        <f>BT23/'Daten 2019'!AS20*100</f>
        <v>0</v>
      </c>
      <c r="BI23" s="909"/>
      <c r="BJ23" s="281" t="str">
        <f>IF((M23+O23+AJ23+AK23)&gt;0,((M23+O23+AJ23+AK23)*BG23*IF('Daten 2019'!BM20=TRUE,'Daten 2019'!AF20,'Daten 2019'!#REF!)*'Daten 2019'!AS20/100/(M23+O23+AJ23+AK23))+((M23+O23+AJ23+AK23)*IF('Daten 2019'!BM20=TRUE,'Daten 2019'!R20,'Daten 2019'!D20)*'Daten 2019'!AS20/100/(M23+O23+AJ23+AK23)),"---")</f>
        <v>---</v>
      </c>
      <c r="BK23" s="281" t="str">
        <f>IF((Q23+R23+AL23+AM23)&gt;0,((Q23+R23+AL23+AM23)*BG23*IF('Daten 2019'!BM20=TRUE,'Daten 2019'!AG20,'Daten 2019'!#REF!)*'Daten 2019'!AS20/100/(Q23+R23+AL23+AM23))+((Q23+R23+AL23+AM23)*IF('Daten 2019'!BM20=TRUE,'Daten 2019'!S20,'Daten 2019'!E20)*'Daten 2019'!AS20/100/(Q23+R23+AL23+AM23)),"---")</f>
        <v>---</v>
      </c>
      <c r="BL23" s="281" t="str">
        <f>IF((S23+T23+AN23+AO23)&gt;0,((S23+T23+AN23+AO23)*BG23*IF('Daten 2019'!BM20=TRUE,'Daten 2019'!AI20,'Daten 2019'!#REF!)*'Daten 2019'!AS20/100/(S23+T23+AN23+AO23))+((S23+T23+AN23+AO23)*IF('Daten 2019'!BM20=TRUE,'Daten 2019'!U20,'Daten 2019'!G20)*'Daten 2019'!AS20/100/(S23+T23+AN23+AO23)),"---")</f>
        <v>---</v>
      </c>
      <c r="BM23" s="683"/>
      <c r="BN23" s="684"/>
      <c r="BO23" s="684"/>
      <c r="BP23" s="684"/>
      <c r="BQ23" s="684"/>
      <c r="BR23" s="684"/>
      <c r="BS23" s="693"/>
      <c r="BT23" s="282">
        <f>IF(ISERROR(((M23+O23+AJ23+AK23)*BJ23)-((M23+O23+AJ23+AK23)*'Daten 2019'!D20*'Daten 2019'!AS20/100)),0,((M23+O23+AJ23+AK23)*BJ23)-((M23+O23+AJ23+AK23)*'Daten 2019'!D20*'Daten 2019'!AS20/100))+IF(ISERROR(((Q23+R23+AL23+AM23)*BK23)-((Q23+R23+AL23+AM23)*'Daten 2019'!E20*'Daten 2019'!AS20/100)),0,((Q23+R23+AL23+AM23)*BK23)-((Q23+R23+AL23+AM23)*'Daten 2019'!E20*'Daten 2019'!AS20/100))+IF(ISERROR(((S23+T23+AN23+AO23)*BL23)-((S23+T23+AN23+AO23)*'Daten 2019'!G20*'Daten 2019'!AS20/100)),0,((S23+T23+AN23+AO23)*BL23)-((S23+T23+AN23+AO23)*'Daten 2019'!G20*'Daten 2019'!AS20/100))</f>
        <v>0</v>
      </c>
      <c r="BU23" s="728"/>
      <c r="BV23" s="730"/>
      <c r="BW23" s="282">
        <f>((M23+O23+AJ23+AK23)*'Daten 2019'!AY20+(Q23+R23+AL23+AM23)*'Daten 2019'!AZ20+(S23+T23+AN23+AO23)*'Daten 2019'!BB20)*'Daten 2019'!AS20/100</f>
        <v>0</v>
      </c>
      <c r="BX23" s="369" t="s">
        <v>14</v>
      </c>
      <c r="BY23" s="267"/>
      <c r="BZ23" s="270"/>
      <c r="CA23" s="267"/>
      <c r="CB23" s="267"/>
      <c r="CC23" s="267"/>
    </row>
    <row r="24" spans="2:81" ht="15.75" customHeight="1" x14ac:dyDescent="0.25">
      <c r="B24" s="896"/>
      <c r="C24" s="899"/>
      <c r="D24" s="469"/>
      <c r="E24" s="447" t="s">
        <v>51</v>
      </c>
      <c r="F24" s="448"/>
      <c r="G24" s="804"/>
      <c r="H24" s="805"/>
      <c r="I24" s="448"/>
      <c r="J24" s="804"/>
      <c r="K24" s="805"/>
      <c r="L24" s="448"/>
      <c r="M24" s="808">
        <f>VT!M24</f>
        <v>0</v>
      </c>
      <c r="N24" s="809"/>
      <c r="O24" s="832">
        <f>VT!O24</f>
        <v>0</v>
      </c>
      <c r="P24" s="809"/>
      <c r="Q24" s="449">
        <f>VT!Q24</f>
        <v>0</v>
      </c>
      <c r="R24" s="450">
        <f>VT!R24</f>
        <v>0</v>
      </c>
      <c r="S24" s="449">
        <f>VT!S24</f>
        <v>0</v>
      </c>
      <c r="T24" s="451">
        <f>VT!T24</f>
        <v>0</v>
      </c>
      <c r="U24" s="837"/>
      <c r="V24" s="838"/>
      <c r="W24" s="838"/>
      <c r="X24" s="838"/>
      <c r="Y24" s="838"/>
      <c r="Z24" s="838"/>
      <c r="AA24" s="838"/>
      <c r="AB24" s="838"/>
      <c r="AC24" s="838"/>
      <c r="AD24" s="838"/>
      <c r="AE24" s="838"/>
      <c r="AF24" s="838"/>
      <c r="AG24" s="838"/>
      <c r="AH24" s="805"/>
      <c r="AI24" s="452"/>
      <c r="AJ24" s="586">
        <f>VT!AJ24</f>
        <v>0</v>
      </c>
      <c r="AK24" s="588">
        <f>VT!AK24</f>
        <v>0</v>
      </c>
      <c r="AL24" s="588">
        <f>VT!AL24</f>
        <v>0</v>
      </c>
      <c r="AM24" s="588">
        <f>VT!AM24</f>
        <v>0</v>
      </c>
      <c r="AN24" s="588">
        <f>VT!AN24</f>
        <v>0</v>
      </c>
      <c r="AO24" s="588">
        <f>VT!AO24</f>
        <v>0</v>
      </c>
      <c r="AP24" s="837"/>
      <c r="AQ24" s="838"/>
      <c r="AR24" s="838"/>
      <c r="AS24" s="838"/>
      <c r="AT24" s="838"/>
      <c r="AU24" s="838"/>
      <c r="AV24" s="838"/>
      <c r="AW24" s="838"/>
      <c r="AX24" s="838"/>
      <c r="AY24" s="838"/>
      <c r="AZ24" s="838"/>
      <c r="BA24" s="838"/>
      <c r="BB24" s="838"/>
      <c r="BC24" s="805"/>
      <c r="BD24" s="605"/>
      <c r="BE24" s="363" t="s">
        <v>51</v>
      </c>
      <c r="BF24" s="285">
        <f>((M24+O24+AJ24+AK24)*'Daten 2019'!R21)+((Q24+R24+AL24+AM24)*'Daten 2019'!S21)+((S24+T24+AN24+AO24)*'Daten 2019'!U21)</f>
        <v>0</v>
      </c>
      <c r="BG24" s="286">
        <f>IF(IF(ISERROR(((BF24)-'Daten 2019'!AU21)/(BF24)),0,((BF24)-'Daten 2019'!AU21)/(BF24))&lt;0,0,IF(ISERROR(((BF24)-'Daten 2019'!AU21)/(BF24)),0,((BF24)-'Daten 2019'!AU21)/(BF24)))</f>
        <v>0</v>
      </c>
      <c r="BH24" s="287">
        <f>BT24/'Daten 2019'!AS21*100</f>
        <v>0</v>
      </c>
      <c r="BI24" s="909"/>
      <c r="BJ24" s="288" t="str">
        <f>IF((M24+O24+AJ24+AK24)&gt;0,((M24+O24+AJ24+AK24)*BG24*IF('Daten 2019'!BM21=TRUE,'Daten 2019'!AF21,'Daten 2019'!#REF!)*'Daten 2019'!AS21/100/(M24+O24+AJ24+AK24))+((M24+O24+AJ24+AK24)*IF('Daten 2019'!BM21=TRUE,'Daten 2019'!R21,'Daten 2019'!D21)*'Daten 2019'!AS21/100/(M24+O24+AJ24+AK24)),"---")</f>
        <v>---</v>
      </c>
      <c r="BK24" s="288" t="str">
        <f>IF((Q24+R24+AL24+AM24)&gt;0,((Q24+R24+AL24+AM24)*BG24*IF('Daten 2019'!BM21=TRUE,'Daten 2019'!AG21,'Daten 2019'!#REF!)*'Daten 2019'!AS21/100/(Q24+R24+AL24+AM24))+((Q24+R24+AL24+AM24)*IF('Daten 2019'!BM21=TRUE,'Daten 2019'!S21,'Daten 2019'!E21)*'Daten 2019'!AS21/100/(Q24+R24+AL24+AM24)),"---")</f>
        <v>---</v>
      </c>
      <c r="BL24" s="288" t="str">
        <f>IF((S24+T24+AN24+AO24)&gt;0,((S24+T24+AN24+AO24)*BG24*IF('Daten 2019'!BM21=TRUE,'Daten 2019'!AI21,'Daten 2019'!#REF!)*'Daten 2019'!AS21/100/(S24+T24+AN24+AO24))+((S24+T24+AN24+AO24)*IF('Daten 2019'!BM21=TRUE,'Daten 2019'!U21,'Daten 2019'!G21)*'Daten 2019'!AS21/100/(S24+T24+AN24+AO24)),"---")</f>
        <v>---</v>
      </c>
      <c r="BM24" s="683"/>
      <c r="BN24" s="684"/>
      <c r="BO24" s="684"/>
      <c r="BP24" s="684"/>
      <c r="BQ24" s="684"/>
      <c r="BR24" s="684"/>
      <c r="BS24" s="693"/>
      <c r="BT24" s="289">
        <f>IF(ISERROR(((M24+O24+AJ24+AK24)*BJ24)-((M24+O24+AJ24+AK24)*'Daten 2019'!D21*'Daten 2019'!AS21/100)),0,((M24+O24+AJ24+AK24)*BJ24)-((M24+O24+AJ24+AK24)*'Daten 2019'!D21*'Daten 2019'!AS21/100))+IF(ISERROR(((Q24+R24+AL24+AM24)*BK24)-((Q24+R24+AL24+AM24)*'Daten 2019'!E21*'Daten 2019'!AS21/100)),0,((Q24+R24+AL24+AM24)*BK24)-((Q24+R24+AL24+AM24)*'Daten 2019'!E21*'Daten 2019'!AS21/100))+IF(ISERROR(((S24+T24+AN24+AO24)*BL24)-((S24+T24+AN24+AO24)*'Daten 2019'!G21*'Daten 2019'!AS21/100)),0,((S24+T24+AN24+AO24)*BL24)-((S24+T24+AN24+AO24)*'Daten 2019'!G21*'Daten 2019'!AS21/100))</f>
        <v>0</v>
      </c>
      <c r="BU24" s="711">
        <f>BT24+BT25+BT26+BT27</f>
        <v>0</v>
      </c>
      <c r="BV24" s="730"/>
      <c r="BW24" s="289">
        <f>((M24+O24+AJ24+AK24)*'Daten 2019'!AY21+(Q24+R24+AL24+AM24)*'Daten 2019'!AZ21+(S24+T24+AN24+AO24)*'Daten 2019'!BB21)*'Daten 2019'!AS21/100</f>
        <v>0</v>
      </c>
      <c r="BX24" s="363" t="s">
        <v>51</v>
      </c>
      <c r="BY24" s="267"/>
      <c r="BZ24" s="270"/>
      <c r="CA24" s="267"/>
      <c r="CB24" s="267"/>
      <c r="CC24" s="267"/>
    </row>
    <row r="25" spans="2:81" ht="15.75" customHeight="1" x14ac:dyDescent="0.25">
      <c r="B25" s="896"/>
      <c r="C25" s="899"/>
      <c r="D25" s="470"/>
      <c r="E25" s="455" t="s">
        <v>52</v>
      </c>
      <c r="F25" s="448"/>
      <c r="G25" s="804"/>
      <c r="H25" s="805"/>
      <c r="I25" s="448"/>
      <c r="J25" s="804"/>
      <c r="K25" s="805"/>
      <c r="L25" s="448"/>
      <c r="M25" s="842">
        <f>VT!M25</f>
        <v>0</v>
      </c>
      <c r="N25" s="831"/>
      <c r="O25" s="830">
        <f>VT!O25</f>
        <v>0</v>
      </c>
      <c r="P25" s="831"/>
      <c r="Q25" s="456">
        <f>VT!Q25</f>
        <v>0</v>
      </c>
      <c r="R25" s="457">
        <f>VT!R25</f>
        <v>0</v>
      </c>
      <c r="S25" s="456">
        <f>VT!S25</f>
        <v>0</v>
      </c>
      <c r="T25" s="458">
        <f>VT!T25</f>
        <v>0</v>
      </c>
      <c r="U25" s="837"/>
      <c r="V25" s="838"/>
      <c r="W25" s="838"/>
      <c r="X25" s="838"/>
      <c r="Y25" s="838"/>
      <c r="Z25" s="838"/>
      <c r="AA25" s="838"/>
      <c r="AB25" s="838"/>
      <c r="AC25" s="838"/>
      <c r="AD25" s="838"/>
      <c r="AE25" s="838"/>
      <c r="AF25" s="838"/>
      <c r="AG25" s="838"/>
      <c r="AH25" s="805"/>
      <c r="AI25" s="459"/>
      <c r="AJ25" s="591">
        <f>VT!AJ25</f>
        <v>0</v>
      </c>
      <c r="AK25" s="587">
        <f>VT!AK25</f>
        <v>0</v>
      </c>
      <c r="AL25" s="587">
        <f>VT!AL25</f>
        <v>0</v>
      </c>
      <c r="AM25" s="587">
        <f>VT!AM25</f>
        <v>0</v>
      </c>
      <c r="AN25" s="587">
        <f>VT!AN25</f>
        <v>0</v>
      </c>
      <c r="AO25" s="587">
        <f>VT!AO25</f>
        <v>0</v>
      </c>
      <c r="AP25" s="837"/>
      <c r="AQ25" s="838"/>
      <c r="AR25" s="838"/>
      <c r="AS25" s="838"/>
      <c r="AT25" s="838"/>
      <c r="AU25" s="838"/>
      <c r="AV25" s="838"/>
      <c r="AW25" s="838"/>
      <c r="AX25" s="838"/>
      <c r="AY25" s="838"/>
      <c r="AZ25" s="838"/>
      <c r="BA25" s="838"/>
      <c r="BB25" s="838"/>
      <c r="BC25" s="805"/>
      <c r="BD25" s="605"/>
      <c r="BE25" s="366" t="s">
        <v>52</v>
      </c>
      <c r="BF25" s="273">
        <f>((M25+O25+AJ25+AK25)*'Daten 2019'!R22)+((Q25+R25+AL25+AM25)*'Daten 2019'!S22)+((S25+T25+AN25+AO25)*'Daten 2019'!U22)</f>
        <v>0</v>
      </c>
      <c r="BG25" s="274">
        <f>IF(IF(IF(ISERROR(((BF25)-'Daten 2019'!AU22)/(BF25)),0,((BF25)-'Daten 2019'!AU22)/(BF25))&gt;0.5,('Daten 2019'!AU22+0.5*(IF(BF25&lt;'Daten 2019'!AV22,BF25,'Daten 2019'!AV22)-2*'Daten 2019'!AU22))/BF25,IF(ISERROR(((BF25)-'Daten 2019'!AU22)/(BF25)),0,((BF25)-'Daten 2019'!AU22)/(BF25)))&lt;0,0,IF(IF(ISERROR(((BF25)-'Daten 2019'!AU22)/(BF25)),0,((BF25)-'Daten 2019'!AU22)/(BF25))&gt;0.5,('Daten 2019'!AU22+0.5*(IF(BF25&lt;'Daten 2019'!AV22,BF25,'Daten 2019'!AV22)-2*'Daten 2019'!AU22))/BF25,IF(ISERROR(((BF25)-'Daten 2019'!AU22)/(BF25)),0,((BF25)-'Daten 2019'!AU22)/(BF25))))</f>
        <v>0</v>
      </c>
      <c r="BH25" s="275">
        <f>BT25/'Daten 2019'!AS22*100</f>
        <v>0</v>
      </c>
      <c r="BI25" s="909"/>
      <c r="BJ25" s="264" t="str">
        <f>IF((M25+O25+AJ25+AK25)&gt;0,((M25+O25+AJ25+AK25)*BG25*IF('Daten 2019'!BM22=TRUE,'Daten 2019'!AF22,'Daten 2019'!#REF!)*'Daten 2019'!AS22/100/(M25+O25+AJ25+AK25))+((M25+O25+AJ25+AK25)*IF('Daten 2019'!BM22=TRUE,'Daten 2019'!R22,'Daten 2019'!D22)*'Daten 2019'!AS22/100/(M25+O25+AJ25+AK25)),"---")</f>
        <v>---</v>
      </c>
      <c r="BK25" s="264" t="str">
        <f>IF((Q25+R25+AL25+AM25)&gt;0,((Q25+R25+AL25+AM25)*BG25*IF('Daten 2019'!BM22=TRUE,'Daten 2019'!AG22,'Daten 2019'!#REF!)*'Daten 2019'!AS22/100/(Q25+R25+AL25+AM25))+((Q25+R25+AL25+AM25)*IF('Daten 2019'!BM22=TRUE,'Daten 2019'!S22,'Daten 2019'!E22)*'Daten 2019'!AS22/100/(Q25+R25+AL25+AM25)),"---")</f>
        <v>---</v>
      </c>
      <c r="BL25" s="264" t="str">
        <f>IF((S25+T25+AN25+AO25)&gt;0,((S25+T25+AN25+AO25)*BG25*IF('Daten 2019'!BM22=TRUE,'Daten 2019'!AI22,'Daten 2019'!#REF!)*'Daten 2019'!AS22/100/(S25+T25+AN25+AO25))+((S25+T25+AN25+AO25)*IF('Daten 2019'!BM22=TRUE,'Daten 2019'!U22,'Daten 2019'!G22)*'Daten 2019'!AS22/100/(S25+T25+AN25+AO25)),"---")</f>
        <v>---</v>
      </c>
      <c r="BM25" s="683"/>
      <c r="BN25" s="684"/>
      <c r="BO25" s="684"/>
      <c r="BP25" s="684"/>
      <c r="BQ25" s="684"/>
      <c r="BR25" s="684"/>
      <c r="BS25" s="693"/>
      <c r="BT25" s="265">
        <f>IF(ISERROR(((M25+O25+AJ25+AK25)*BJ25)-((M25+O25+AJ25+AK25)*'Daten 2019'!D22*'Daten 2019'!AS22/100)),0,((M25+O25+AJ25+AK25)*BJ25)-((M25+O25+AJ25+AK25)*'Daten 2019'!D22*'Daten 2019'!AS22/100))+IF(ISERROR(((Q25+R25+AL25+AM25)*BK25)-((Q25+R25+AL25+AM25)*'Daten 2019'!E22*'Daten 2019'!AS22/100)),0,((Q25+R25+AL25+AM25)*BK25)-((Q25+R25+AL25+AM25)*'Daten 2019'!E22*'Daten 2019'!AS22/100))+IF(ISERROR(((S25+T25+AN25+AO25)*BL25)-((S25+T25+AN25+AO25)*'Daten 2019'!G22*'Daten 2019'!AS22/100)),0,((S25+T25+AN25+AO25)*BL25)-((S25+T25+AN25+AO25)*'Daten 2019'!G22*'Daten 2019'!AS22/100))</f>
        <v>0</v>
      </c>
      <c r="BU25" s="711"/>
      <c r="BV25" s="730"/>
      <c r="BW25" s="265">
        <f>((M25+O25+AJ25+AK25)*'Daten 2019'!AY22+(Q25+R25+AL25+AM25)*'Daten 2019'!AZ22+(S25+T25+AN25+AO25)*'Daten 2019'!BB22)*'Daten 2019'!AS22/100</f>
        <v>0</v>
      </c>
      <c r="BX25" s="366" t="s">
        <v>52</v>
      </c>
      <c r="BY25" s="267"/>
      <c r="BZ25" s="270"/>
      <c r="CA25" s="267"/>
      <c r="CB25" s="267"/>
      <c r="CC25" s="267"/>
    </row>
    <row r="26" spans="2:81" ht="15.75" customHeight="1" x14ac:dyDescent="0.25">
      <c r="B26" s="896"/>
      <c r="C26" s="899"/>
      <c r="D26" s="470"/>
      <c r="E26" s="455" t="s">
        <v>53</v>
      </c>
      <c r="F26" s="448"/>
      <c r="G26" s="804"/>
      <c r="H26" s="805"/>
      <c r="I26" s="448"/>
      <c r="J26" s="804"/>
      <c r="K26" s="805"/>
      <c r="L26" s="448"/>
      <c r="M26" s="842">
        <f>VT!M26</f>
        <v>0</v>
      </c>
      <c r="N26" s="831"/>
      <c r="O26" s="830">
        <f>VT!O26</f>
        <v>0</v>
      </c>
      <c r="P26" s="831"/>
      <c r="Q26" s="456">
        <f>VT!Q26</f>
        <v>0</v>
      </c>
      <c r="R26" s="457">
        <f>VT!R26</f>
        <v>0</v>
      </c>
      <c r="S26" s="456">
        <f>VT!S26</f>
        <v>0</v>
      </c>
      <c r="T26" s="458">
        <f>VT!T26</f>
        <v>0</v>
      </c>
      <c r="U26" s="837"/>
      <c r="V26" s="838"/>
      <c r="W26" s="838"/>
      <c r="X26" s="838"/>
      <c r="Y26" s="838"/>
      <c r="Z26" s="838"/>
      <c r="AA26" s="838"/>
      <c r="AB26" s="838"/>
      <c r="AC26" s="838"/>
      <c r="AD26" s="838"/>
      <c r="AE26" s="838"/>
      <c r="AF26" s="838"/>
      <c r="AG26" s="838"/>
      <c r="AH26" s="805"/>
      <c r="AI26" s="459"/>
      <c r="AJ26" s="591">
        <f>VT!AJ26</f>
        <v>0</v>
      </c>
      <c r="AK26" s="587">
        <f>VT!AK26</f>
        <v>0</v>
      </c>
      <c r="AL26" s="587">
        <f>VT!AL26</f>
        <v>0</v>
      </c>
      <c r="AM26" s="587">
        <f>VT!AM26</f>
        <v>0</v>
      </c>
      <c r="AN26" s="587">
        <f>VT!AN26</f>
        <v>0</v>
      </c>
      <c r="AO26" s="587">
        <f>VT!AO26</f>
        <v>0</v>
      </c>
      <c r="AP26" s="837"/>
      <c r="AQ26" s="838"/>
      <c r="AR26" s="838"/>
      <c r="AS26" s="838"/>
      <c r="AT26" s="838"/>
      <c r="AU26" s="838"/>
      <c r="AV26" s="838"/>
      <c r="AW26" s="838"/>
      <c r="AX26" s="838"/>
      <c r="AY26" s="838"/>
      <c r="AZ26" s="838"/>
      <c r="BA26" s="838"/>
      <c r="BB26" s="838"/>
      <c r="BC26" s="805"/>
      <c r="BD26" s="605"/>
      <c r="BE26" s="366" t="s">
        <v>53</v>
      </c>
      <c r="BF26" s="273">
        <f>((M26+O26+AJ26+AK26)*'Daten 2019'!R23)+((Q26+R26+AL26+AM26)*'Daten 2019'!S23)+((S26+T26+AN26+AO26)*'Daten 2019'!U23)</f>
        <v>0</v>
      </c>
      <c r="BG26" s="274">
        <f>IF(IF(IF(ISERROR(((BF26)-'Daten 2019'!AU23)/(BF26)),0,((BF26)-'Daten 2019'!AU23)/(BF26))&gt;0.5,('Daten 2019'!AU23+0.5*(IF(BF26&lt;'Daten 2019'!AV23,BF26,'Daten 2019'!AV23)-2*'Daten 2019'!AU23))/BF26,IF(ISERROR(((BF26)-'Daten 2019'!AU23)/(BF26)),0,((BF26)-'Daten 2019'!AU23)/(BF26)))&lt;0,0,IF(IF(ISERROR(((BF26)-'Daten 2019'!AU23)/(BF26)),0,((BF26)-'Daten 2019'!AU23)/(BF26))&gt;0.5,('Daten 2019'!AU23+0.5*(IF(BF26&lt;'Daten 2019'!AV23,BF26,'Daten 2019'!AV23)-2*'Daten 2019'!AU23))/BF26,IF(ISERROR(((BF26)-'Daten 2019'!AU23)/(BF26)),0,((BF26)-'Daten 2019'!AU23)/(BF26))))</f>
        <v>0</v>
      </c>
      <c r="BH26" s="275">
        <f>BT26/'Daten 2019'!AS23*100</f>
        <v>0</v>
      </c>
      <c r="BI26" s="909"/>
      <c r="BJ26" s="264" t="str">
        <f>IF((M26+O26+AJ26+AK26)&gt;0,((M26+O26+AJ26+AK26)*BG26*IF('Daten 2019'!BM23=TRUE,'Daten 2019'!AF23,'Daten 2019'!#REF!)*'Daten 2019'!AS23/100/(M26+O26+AJ26+AK26))+((M26+O26+AJ26+AK26)*IF('Daten 2019'!BM23=TRUE,'Daten 2019'!R23,'Daten 2019'!D23)*'Daten 2019'!AS23/100/(M26+O26+AJ26+AK26)),"---")</f>
        <v>---</v>
      </c>
      <c r="BK26" s="264" t="str">
        <f>IF((Q26+R26+AL26+AM26)&gt;0,((Q26+R26+AL26+AM26)*BG26*IF('Daten 2019'!BM23=TRUE,'Daten 2019'!AG23,'Daten 2019'!#REF!)*'Daten 2019'!AS23/100/(Q26+R26+AL26+AM26))+((Q26+R26+AL26+AM26)*IF('Daten 2019'!BM23=TRUE,'Daten 2019'!S23,'Daten 2019'!E23)*'Daten 2019'!AS23/100/(Q26+R26+AL26+AM26)),"---")</f>
        <v>---</v>
      </c>
      <c r="BL26" s="264" t="str">
        <f>IF((S26+T26+AN26+AO26)&gt;0,((S26+T26+AN26+AO26)*BG26*IF('Daten 2019'!BM23=TRUE,'Daten 2019'!AI23,'Daten 2019'!#REF!)*'Daten 2019'!AS23/100/(S26+T26+AN26+AO26))+((S26+T26+AN26+AO26)*IF('Daten 2019'!BM23=TRUE,'Daten 2019'!U23,'Daten 2019'!G23)*'Daten 2019'!AS23/100/(S26+T26+AN26+AO26)),"---")</f>
        <v>---</v>
      </c>
      <c r="BM26" s="683"/>
      <c r="BN26" s="684"/>
      <c r="BO26" s="684"/>
      <c r="BP26" s="684"/>
      <c r="BQ26" s="684"/>
      <c r="BR26" s="684"/>
      <c r="BS26" s="693"/>
      <c r="BT26" s="265">
        <f>IF(ISERROR(((M26+O26+AJ26+AK26)*BJ26)-((M26+O26+AJ26+AK26)*'Daten 2019'!D23*'Daten 2019'!AS23/100)),0,((M26+O26+AJ26+AK26)*BJ26)-((M26+O26+AJ26+AK26)*'Daten 2019'!D23*'Daten 2019'!AS23/100))+IF(ISERROR(((Q26+R26+AL26+AM26)*BK26)-((Q26+R26+AL26+AM26)*'Daten 2019'!E23*'Daten 2019'!AS23/100)),0,((Q26+R26+AL26+AM26)*BK26)-((Q26+R26+AL26+AM26)*'Daten 2019'!E23*'Daten 2019'!AS23/100))+IF(ISERROR(((S26+T26+AN26+AO26)*BL26)-((S26+T26+AN26+AO26)*'Daten 2019'!G23*'Daten 2019'!AS23/100)),0,((S26+T26+AN26+AO26)*BL26)-((S26+T26+AN26+AO26)*'Daten 2019'!G23*'Daten 2019'!AS23/100))</f>
        <v>0</v>
      </c>
      <c r="BU26" s="711"/>
      <c r="BV26" s="730"/>
      <c r="BW26" s="265">
        <f>((M26+O26+AJ26+AK26)*'Daten 2019'!AY23+(Q26+R26+AL26+AM26)*'Daten 2019'!AZ23+(S26+T26+AN26+AO26)*'Daten 2019'!BB23)*'Daten 2019'!AS23/100</f>
        <v>0</v>
      </c>
      <c r="BX26" s="366" t="s">
        <v>53</v>
      </c>
      <c r="BY26" s="267"/>
      <c r="BZ26" s="270"/>
      <c r="CA26" s="267"/>
      <c r="CB26" s="267"/>
      <c r="CC26" s="267"/>
    </row>
    <row r="27" spans="2:81" ht="16.5" customHeight="1" thickBot="1" x14ac:dyDescent="0.3">
      <c r="B27" s="896"/>
      <c r="C27" s="899"/>
      <c r="D27" s="471"/>
      <c r="E27" s="468" t="s">
        <v>54</v>
      </c>
      <c r="F27" s="448"/>
      <c r="G27" s="804"/>
      <c r="H27" s="805"/>
      <c r="I27" s="448"/>
      <c r="J27" s="804"/>
      <c r="K27" s="805"/>
      <c r="L27" s="448"/>
      <c r="M27" s="829">
        <f>VT!M27</f>
        <v>0</v>
      </c>
      <c r="N27" s="828"/>
      <c r="O27" s="827">
        <f>VT!O27</f>
        <v>0</v>
      </c>
      <c r="P27" s="828"/>
      <c r="Q27" s="463">
        <f>VT!Q27</f>
        <v>0</v>
      </c>
      <c r="R27" s="464">
        <f>VT!R27</f>
        <v>0</v>
      </c>
      <c r="S27" s="463">
        <f>VT!S27</f>
        <v>0</v>
      </c>
      <c r="T27" s="465">
        <f>VT!T27</f>
        <v>0</v>
      </c>
      <c r="U27" s="837"/>
      <c r="V27" s="838"/>
      <c r="W27" s="838"/>
      <c r="X27" s="838"/>
      <c r="Y27" s="838"/>
      <c r="Z27" s="838"/>
      <c r="AA27" s="838"/>
      <c r="AB27" s="838"/>
      <c r="AC27" s="838"/>
      <c r="AD27" s="838"/>
      <c r="AE27" s="838"/>
      <c r="AF27" s="838"/>
      <c r="AG27" s="838"/>
      <c r="AH27" s="805"/>
      <c r="AI27" s="452"/>
      <c r="AJ27" s="592">
        <f>VT!AJ27</f>
        <v>0</v>
      </c>
      <c r="AK27" s="589">
        <f>VT!AK27</f>
        <v>0</v>
      </c>
      <c r="AL27" s="589">
        <f>VT!AL27</f>
        <v>0</v>
      </c>
      <c r="AM27" s="589">
        <f>VT!AM27</f>
        <v>0</v>
      </c>
      <c r="AN27" s="589">
        <f>VT!AN27</f>
        <v>0</v>
      </c>
      <c r="AO27" s="589">
        <f>VT!AO27</f>
        <v>0</v>
      </c>
      <c r="AP27" s="837"/>
      <c r="AQ27" s="838"/>
      <c r="AR27" s="838"/>
      <c r="AS27" s="838"/>
      <c r="AT27" s="838"/>
      <c r="AU27" s="838"/>
      <c r="AV27" s="838"/>
      <c r="AW27" s="838"/>
      <c r="AX27" s="838"/>
      <c r="AY27" s="838"/>
      <c r="AZ27" s="838"/>
      <c r="BA27" s="838"/>
      <c r="BB27" s="838"/>
      <c r="BC27" s="805"/>
      <c r="BD27" s="605"/>
      <c r="BE27" s="369" t="s">
        <v>54</v>
      </c>
      <c r="BF27" s="278">
        <f>((M27+O27+AJ27+AK27)*'Daten 2019'!R24)+((Q27+R27+AL27+AM27)*'Daten 2019'!S24)+((S27+T27+AN27+AO27)*'Daten 2019'!U24)</f>
        <v>0</v>
      </c>
      <c r="BG27" s="279">
        <f>IF(IF(IF(ISERROR(((BF27)-'Daten 2019'!AU24)/(BF27)),0,((BF27)-'Daten 2019'!AU24)/(BF27))&gt;0.5,('Daten 2019'!AU24+0.5*(IF(BF27&lt;'Daten 2019'!AV24,BF27,'Daten 2019'!AV24)-2*'Daten 2019'!AU24))/BF27,IF(ISERROR(((BF27)-'Daten 2019'!AU24)/(BF27)),0,((BF27)-'Daten 2019'!AU24)/(BF27)))&lt;0,0,IF(IF(ISERROR(((BF27)-'Daten 2019'!AU24)/(BF27)),0,((BF27)-'Daten 2019'!AU24)/(BF27))&gt;0.5,('Daten 2019'!AU24+0.5*(IF(BF27&lt;'Daten 2019'!AV24,BF27,'Daten 2019'!AV24)-2*'Daten 2019'!AU24))/BF27,IF(ISERROR(((BF27)-'Daten 2019'!AU24)/(BF27)),0,((BF27)-'Daten 2019'!AU24)/(BF27))))</f>
        <v>0</v>
      </c>
      <c r="BH27" s="280">
        <f>BT27/'Daten 2019'!AS24*100</f>
        <v>0</v>
      </c>
      <c r="BI27" s="909"/>
      <c r="BJ27" s="281" t="str">
        <f>IF((M27+O27+AJ27+AK27)&gt;0,((M27+O27+AJ27+AK27)*BG27*IF('Daten 2019'!BM24=TRUE,'Daten 2019'!AF24,'Daten 2019'!#REF!)*'Daten 2019'!AS24/100/(M27+O27+AJ27+AK27))+((M27+O27+AJ27+AK27)*IF('Daten 2019'!BM24=TRUE,'Daten 2019'!R24,'Daten 2019'!D24)*'Daten 2019'!AS24/100/(M27+O27+AJ27+AK27)),"---")</f>
        <v>---</v>
      </c>
      <c r="BK27" s="281" t="str">
        <f>IF((Q27+R27+AL27+AM27)&gt;0,((Q27+R27+AL27+AM27)*BG27*IF('Daten 2019'!BM24=TRUE,'Daten 2019'!AG24,'Daten 2019'!#REF!)*'Daten 2019'!AS24/100/(Q27+R27+AL27+AM27))+((Q27+R27+AL27+AM27)*IF('Daten 2019'!BM24=TRUE,'Daten 2019'!S24,'Daten 2019'!E24)*'Daten 2019'!AS24/100/(Q27+R27+AL27+AM27)),"---")</f>
        <v>---</v>
      </c>
      <c r="BL27" s="281" t="str">
        <f>IF((S27+T27+AN27+AO27)&gt;0,((S27+T27+AN27+AO27)*BG27*IF('Daten 2019'!BM24=TRUE,'Daten 2019'!AI24,'Daten 2019'!#REF!)*'Daten 2019'!AS24/100/(S27+T27+AN27+AO27))+((S27+T27+AN27+AO27)*IF('Daten 2019'!BM24=TRUE,'Daten 2019'!U24,'Daten 2019'!G24)*'Daten 2019'!AS24/100/(S27+T27+AN27+AO27)),"---")</f>
        <v>---</v>
      </c>
      <c r="BM27" s="683"/>
      <c r="BN27" s="684"/>
      <c r="BO27" s="684"/>
      <c r="BP27" s="684"/>
      <c r="BQ27" s="684"/>
      <c r="BR27" s="684"/>
      <c r="BS27" s="693"/>
      <c r="BT27" s="282">
        <f>IF(ISERROR(((M27+O27+AJ27+AK27)*BJ27)-((M27+O27+AJ27+AK27)*'Daten 2019'!D24*'Daten 2019'!AS24/100)),0,((M27+O27+AJ27+AK27)*BJ27)-((M27+O27+AJ27+AK27)*'Daten 2019'!D24*'Daten 2019'!AS24/100))+IF(ISERROR(((Q27+R27+AL27+AM27)*BK27)-((Q27+R27+AL27+AM27)*'Daten 2019'!E24*'Daten 2019'!AS24/100)),0,((Q27+R27+AL27+AM27)*BK27)-((Q27+R27+AL27+AM27)*'Daten 2019'!E24*'Daten 2019'!AS24/100))+IF(ISERROR(((S27+T27+AN27+AO27)*BL27)-((S27+T27+AN27+AO27)*'Daten 2019'!G24*'Daten 2019'!AS24/100)),0,((S27+T27+AN27+AO27)*BL27)-((S27+T27+AN27+AO27)*'Daten 2019'!G24*'Daten 2019'!AS24/100))</f>
        <v>0</v>
      </c>
      <c r="BU27" s="712"/>
      <c r="BV27" s="730"/>
      <c r="BW27" s="282">
        <f>((M27+O27+AJ27+AK27)*'Daten 2019'!AY24+(Q27+R27+AL27+AM27)*'Daten 2019'!AZ24+(S27+T27+AN27+AO27)*'Daten 2019'!BB24)*'Daten 2019'!AS24/100</f>
        <v>0</v>
      </c>
      <c r="BX27" s="369" t="s">
        <v>54</v>
      </c>
      <c r="BY27" s="267"/>
      <c r="BZ27" s="270"/>
      <c r="CA27" s="267"/>
      <c r="CB27" s="267"/>
      <c r="CC27" s="267"/>
    </row>
    <row r="28" spans="2:81" ht="16.5" customHeight="1" x14ac:dyDescent="0.25">
      <c r="B28" s="896"/>
      <c r="C28" s="899"/>
      <c r="D28" s="469"/>
      <c r="E28" s="447" t="s">
        <v>61</v>
      </c>
      <c r="F28" s="448"/>
      <c r="G28" s="806"/>
      <c r="H28" s="807"/>
      <c r="I28" s="448"/>
      <c r="J28" s="806"/>
      <c r="K28" s="807"/>
      <c r="L28" s="448"/>
      <c r="M28" s="808">
        <f>VT!M28</f>
        <v>0</v>
      </c>
      <c r="N28" s="809"/>
      <c r="O28" s="832">
        <f>VT!O28</f>
        <v>0</v>
      </c>
      <c r="P28" s="809"/>
      <c r="Q28" s="449">
        <f>VT!Q28</f>
        <v>0</v>
      </c>
      <c r="R28" s="450">
        <f>VT!R28</f>
        <v>0</v>
      </c>
      <c r="S28" s="450">
        <f>VT!S28</f>
        <v>0</v>
      </c>
      <c r="T28" s="450">
        <f>VT!T28</f>
        <v>0</v>
      </c>
      <c r="U28" s="837"/>
      <c r="V28" s="838"/>
      <c r="W28" s="838"/>
      <c r="X28" s="838"/>
      <c r="Y28" s="838"/>
      <c r="Z28" s="838"/>
      <c r="AA28" s="838"/>
      <c r="AB28" s="838"/>
      <c r="AC28" s="838"/>
      <c r="AD28" s="838"/>
      <c r="AE28" s="838"/>
      <c r="AF28" s="838"/>
      <c r="AG28" s="838"/>
      <c r="AH28" s="805"/>
      <c r="AI28" s="452"/>
      <c r="AJ28" s="586">
        <f>VT!AJ28</f>
        <v>0</v>
      </c>
      <c r="AK28" s="588">
        <f>VT!AK28</f>
        <v>0</v>
      </c>
      <c r="AL28" s="588">
        <f>VT!AL28</f>
        <v>0</v>
      </c>
      <c r="AM28" s="588">
        <f>VT!AM28</f>
        <v>0</v>
      </c>
      <c r="AN28" s="588">
        <f>VT!AN28</f>
        <v>0</v>
      </c>
      <c r="AO28" s="588">
        <f>VT!AO28</f>
        <v>0</v>
      </c>
      <c r="AP28" s="837"/>
      <c r="AQ28" s="838"/>
      <c r="AR28" s="838"/>
      <c r="AS28" s="838"/>
      <c r="AT28" s="838"/>
      <c r="AU28" s="838"/>
      <c r="AV28" s="838"/>
      <c r="AW28" s="838"/>
      <c r="AX28" s="838"/>
      <c r="AY28" s="838"/>
      <c r="AZ28" s="838"/>
      <c r="BA28" s="838"/>
      <c r="BB28" s="838"/>
      <c r="BC28" s="805"/>
      <c r="BD28" s="605"/>
      <c r="BE28" s="363" t="s">
        <v>61</v>
      </c>
      <c r="BF28" s="285">
        <f>((M28+O28+AJ28+AK28)*'Daten 2019'!R25)+((Q28+R28+AL28+AM28)*'Daten 2019'!S25)+((S28+T28+AN28+AO28)*'Daten 2019'!U25)</f>
        <v>0</v>
      </c>
      <c r="BG28" s="286">
        <f>IF(IF(IF(ISERROR(((BF28)-'Daten 2019'!AU25)/(BF28)),0,((BF28)-'Daten 2019'!AU25)/(BF28))&gt;0.5,('Daten 2019'!AU25+0.5*(IF(BF28&lt;'Daten 2019'!AV25,BF28,'Daten 2019'!AV25)-2*'Daten 2019'!AU25))/BF28,IF(ISERROR(((BF28)-'Daten 2019'!AU25)/(BF28)),0,((BF28)-'Daten 2019'!AU25)/(BF28)))&lt;0,0,IF(IF(ISERROR(((BF28)-'Daten 2019'!AU25)/(BF28)),0,((BF28)-'Daten 2019'!AU25)/(BF28))&gt;0.5,('Daten 2019'!AU25+0.5*(IF(BF28&lt;'Daten 2019'!AV25,BF28,'Daten 2019'!AV25)-2*'Daten 2019'!AU25))/BF28,IF(ISERROR(((BF28)-'Daten 2019'!AU25)/(BF28)),0,((BF28)-'Daten 2019'!AU25)/(BF28))))</f>
        <v>0</v>
      </c>
      <c r="BH28" s="287">
        <f>BT28/'Daten 2019'!AS25*100</f>
        <v>0</v>
      </c>
      <c r="BI28" s="910"/>
      <c r="BJ28" s="264" t="str">
        <f>IF((M28+O28+AJ28+AK28)&gt;0,((M28+O28+AJ28+AK28)*BG28*IF('Daten 2019'!BM25=TRUE,'Daten 2019'!AF25,'Daten 2019'!#REF!)*'Daten 2019'!AS25/100/(M28+O28+AJ28+AK28))+((M28+O28+AJ28+AK28)*IF('Daten 2019'!BM25=TRUE,'Daten 2019'!R25,'Daten 2019'!D25)*'Daten 2019'!AS25/100/(M28+O28+AJ28+AK28)),"---")</f>
        <v>---</v>
      </c>
      <c r="BK28" s="264" t="str">
        <f>IF((Q28+R28+AL28+AM28)&gt;0,((Q28+R28+AL28+AM28)*BG28*IF('Daten 2019'!BM25=TRUE,'Daten 2019'!AG25,'Daten 2019'!#REF!)*'Daten 2019'!AS25/100/(Q28+R28+AL28+AM28))+((Q28+R28+AL28+AM28)*IF('Daten 2019'!BM25=TRUE,'Daten 2019'!S25,'Daten 2019'!E25)*'Daten 2019'!AS25/100/(Q28+R28+AL28+AM28)),"---")</f>
        <v>---</v>
      </c>
      <c r="BL28" s="264" t="str">
        <f>IF((S28+T28+AN28+AO28)&gt;0,((S28+T28+AN28+AO28)*BG28*IF('Daten 2019'!BM25=TRUE,'Daten 2019'!AI25,'Daten 2019'!#REF!)*'Daten 2019'!AS25/100/(S28+T28+AN28+AO28))+((S28+T28+AN28+AO28)*IF('Daten 2019'!BM25=TRUE,'Daten 2019'!U25,'Daten 2019'!G25)*'Daten 2019'!AS25/100/(S28+T28+AN28+AO28)),"---")</f>
        <v>---</v>
      </c>
      <c r="BM28" s="683"/>
      <c r="BN28" s="684"/>
      <c r="BO28" s="684"/>
      <c r="BP28" s="684"/>
      <c r="BQ28" s="684"/>
      <c r="BR28" s="684"/>
      <c r="BS28" s="693"/>
      <c r="BT28" s="289">
        <f>IF(ISERROR(((M28+O28+AJ28+AK28)*BJ28)-((M28+O28+AJ28+AK28)*'Daten 2019'!D25*'Daten 2019'!AS25/100)),0,((M28+O28+AJ28+AK28)*BJ28)-((M28+O28+AJ28+AK28)*'Daten 2019'!D25*'Daten 2019'!AS25/100))+IF(ISERROR(((Q28+R28+AL28+AM28)*BK28)-((Q28+R28+AL28+AM28)*'Daten 2019'!E25*'Daten 2019'!AS25/100)),0,((Q28+R28+AL28+AM28)*BK28)-((Q28+R28+AL28+AM28)*'Daten 2019'!E25*'Daten 2019'!AS25/100))+IF(ISERROR(((S28+T28+AN28+AO28)*BL28)-((S28+T28+AN28+AO28)*'Daten 2019'!G25*'Daten 2019'!AS25/100)),0,((S28+T28+AN28+AO28)*BL28)-((S28+T28+AN28+AO28)*'Daten 2019'!G25*'Daten 2019'!AS25/100))</f>
        <v>0</v>
      </c>
      <c r="BU28" s="710">
        <f>BT28+BT29+BT30+BT31</f>
        <v>0</v>
      </c>
      <c r="BV28" s="730"/>
      <c r="BW28" s="289">
        <f>((M28+O28+AJ28+AK28)*'Daten 2019'!AY25+(Q28+R28+AL28+AM28)*'Daten 2019'!AZ25+(S28+T28+AN28+AO28)*'Daten 2019'!BB25)*'Daten 2019'!AS25/100</f>
        <v>0</v>
      </c>
      <c r="BX28" s="363" t="s">
        <v>61</v>
      </c>
      <c r="BY28" s="267"/>
      <c r="BZ28" s="270"/>
      <c r="CA28" s="267"/>
      <c r="CB28" s="267"/>
      <c r="CC28" s="267"/>
    </row>
    <row r="29" spans="2:81" ht="16.5" customHeight="1" thickBot="1" x14ac:dyDescent="0.3">
      <c r="B29" s="896"/>
      <c r="C29" s="899"/>
      <c r="D29" s="472"/>
      <c r="E29" s="473" t="s">
        <v>62</v>
      </c>
      <c r="F29" s="448"/>
      <c r="G29" s="474">
        <f>VT!G29</f>
        <v>0</v>
      </c>
      <c r="H29" s="475">
        <f>VT!H29</f>
        <v>0</v>
      </c>
      <c r="I29" s="448"/>
      <c r="J29" s="474">
        <f>VT!J29</f>
        <v>0</v>
      </c>
      <c r="K29" s="475">
        <f>VT!K29</f>
        <v>0</v>
      </c>
      <c r="L29" s="448"/>
      <c r="M29" s="810">
        <f>VT!M29</f>
        <v>0</v>
      </c>
      <c r="N29" s="811"/>
      <c r="O29" s="848">
        <f>VT!O29</f>
        <v>0</v>
      </c>
      <c r="P29" s="811"/>
      <c r="Q29" s="476">
        <f>VT!Q29</f>
        <v>0</v>
      </c>
      <c r="R29" s="477">
        <f>VT!R29</f>
        <v>0</v>
      </c>
      <c r="S29" s="477">
        <f>VT!S29</f>
        <v>0</v>
      </c>
      <c r="T29" s="477">
        <f>VT!T29</f>
        <v>0</v>
      </c>
      <c r="U29" s="839"/>
      <c r="V29" s="840"/>
      <c r="W29" s="840"/>
      <c r="X29" s="840"/>
      <c r="Y29" s="840"/>
      <c r="Z29" s="840"/>
      <c r="AA29" s="840"/>
      <c r="AB29" s="840"/>
      <c r="AC29" s="840"/>
      <c r="AD29" s="840"/>
      <c r="AE29" s="840"/>
      <c r="AF29" s="840"/>
      <c r="AG29" s="840"/>
      <c r="AH29" s="841"/>
      <c r="AI29" s="459"/>
      <c r="AJ29" s="593">
        <f>VT!AJ29</f>
        <v>0</v>
      </c>
      <c r="AK29" s="590">
        <f>VT!AK29</f>
        <v>0</v>
      </c>
      <c r="AL29" s="590">
        <f>VT!AL29</f>
        <v>0</v>
      </c>
      <c r="AM29" s="590">
        <f>VT!AM29</f>
        <v>0</v>
      </c>
      <c r="AN29" s="590">
        <f>VT!AN29</f>
        <v>0</v>
      </c>
      <c r="AO29" s="590">
        <f>VT!AO29</f>
        <v>0</v>
      </c>
      <c r="AP29" s="839"/>
      <c r="AQ29" s="840"/>
      <c r="AR29" s="840"/>
      <c r="AS29" s="840"/>
      <c r="AT29" s="840"/>
      <c r="AU29" s="840"/>
      <c r="AV29" s="840"/>
      <c r="AW29" s="840"/>
      <c r="AX29" s="840"/>
      <c r="AY29" s="840"/>
      <c r="AZ29" s="840"/>
      <c r="BA29" s="840"/>
      <c r="BB29" s="840"/>
      <c r="BC29" s="841"/>
      <c r="BD29" s="605"/>
      <c r="BE29" s="378" t="s">
        <v>62</v>
      </c>
      <c r="BF29" s="292">
        <f>((G29+H29+J29+K29)*'Daten 2019'!Q26)+((M29+O29+AJ29+AK29)*'Daten 2019'!R26)+((Q29+R29+AL29+AM29)*'Daten 2019'!S26)+((S29+T29+AN29+AO29)*'Daten 2019'!U26)</f>
        <v>0</v>
      </c>
      <c r="BG29" s="293">
        <f>IF(IF(IF(ISERROR(((BF29)-'Daten 2019'!AU26)/(BF29)),0,((BF29)-'Daten 2019'!AU26)/(BF29))&gt;0.5,('Daten 2019'!AU26+0.5*(IF(BF29&lt;'Daten 2019'!AV26,BF29,'Daten 2019'!AV26)-2*'Daten 2019'!AU26))/BF29,IF(ISERROR(((BF29)-'Daten 2019'!AU26)/(BF29)),0,((BF29)-'Daten 2019'!AU26)/(BF29)))&lt;0,0,IF(IF(ISERROR(((BF29)-'Daten 2019'!AU26)/(BF29)),0,((BF29)-'Daten 2019'!AU26)/(BF29))&gt;0.5,('Daten 2019'!AU26+0.5*(IF(BF29&lt;'Daten 2019'!AV26,BF29,'Daten 2019'!AV26)-2*'Daten 2019'!AU26))/BF29,IF(ISERROR(((BF29)-'Daten 2019'!AU26)/(BF29)),0,((BF29)-'Daten 2019'!AU26)/(BF29))))</f>
        <v>0</v>
      </c>
      <c r="BH29" s="394">
        <f>BT29/'Daten 2019'!AS26*100</f>
        <v>0</v>
      </c>
      <c r="BI29" s="295" t="str">
        <f>IF((G29+H29+J29+K29)&gt;0,((G29+H29+J29+K29)*BG29*IF('Daten 2019'!BM26=TRUE,'Daten 2019'!AE26,'Daten 2019'!#REF!)*'Daten 2019'!AS26/100/(G29+H29+J29+K29))+((G29+H29+J29+K29)*IF('Daten 2019'!BM26=TRUE,'Daten 2019'!Q26,'Daten 2019'!#REF!)*'Daten 2019'!AS26/100/(G29+H29+J29+K29)),"---")</f>
        <v>---</v>
      </c>
      <c r="BJ29" s="295" t="str">
        <f>IF((M29+O29+AJ29+AK29)&gt;0,((M29+O29+AJ29+AK29)*BG29*IF('Daten 2019'!BM26=TRUE,'Daten 2019'!AF26,'Daten 2019'!#REF!)*'Daten 2019'!AS26/100/(M29+O29+AJ29+AK29))+((M29+O29+AJ29+AK29)*IF('Daten 2019'!BM26=TRUE,'Daten 2019'!R26,'Daten 2019'!D26)*'Daten 2019'!AS26/100/(M29+O29+AJ29+AK29)),"---")</f>
        <v>---</v>
      </c>
      <c r="BK29" s="295" t="str">
        <f>IF((Q29+R29+AL29+AM29)&gt;0,((Q29+R29+AL29+AM29)*BG29*IF('Daten 2019'!BM26=TRUE,'Daten 2019'!AG26,'Daten 2019'!#REF!)*'Daten 2019'!AS26/100/(Q29+R29+AL29+AM29))+((Q29+R29+AL29+AM29)*IF('Daten 2019'!BM26=TRUE,'Daten 2019'!S26,'Daten 2019'!E26)*'Daten 2019'!AS26/100/(Q29+R29+AL29+AM29)),"---")</f>
        <v>---</v>
      </c>
      <c r="BL29" s="295" t="str">
        <f>IF((S29+T29+AN29+AO29)&gt;0,((S29+T29+AN29+AO29)*BG29*IF('Daten 2019'!BM26=TRUE,'Daten 2019'!AI26,'Daten 2019'!#REF!)*'Daten 2019'!AS26/100/(S29+T29+AN29+AO29))+((S29+T29+AN29+AO29)*IF('Daten 2019'!BM26=TRUE,'Daten 2019'!U26,'Daten 2019'!G26)*'Daten 2019'!AS26/100/(S29+T29+AN29+AO29)),"---")</f>
        <v>---</v>
      </c>
      <c r="BM29" s="685"/>
      <c r="BN29" s="686"/>
      <c r="BO29" s="686"/>
      <c r="BP29" s="686"/>
      <c r="BQ29" s="686"/>
      <c r="BR29" s="686"/>
      <c r="BS29" s="834"/>
      <c r="BT29" s="296">
        <f xml:space="preserve"> IF(ISERROR(((G29+H29+J29+K29)*BI29)-(( G29+H29+J29+K29)*'Daten 2019'!C26*'Daten 2019'!AS26/100)),0,(( G29+H29+J29+K29)*BI29)-(( G29+H29+J29+K29)*'Daten 2019'!C26*'Daten 2019'!AS26/100))+IF(ISERROR(((M29+O29+AJ29+AK29)*BJ29)-((M29+O29+AJ29+AK29)*'Daten 2019'!D26*'Daten 2019'!AS26/100)),0,((M29+O29+AJ29+AK29)*BJ29)-((M29+O29+AJ29+AK29)*'Daten 2019'!D26*'Daten 2019'!AS26/100))+IF(ISERROR(((Q29+R29+AL29+AM29)*BK29)-((Q29+R29+AL29+AM29)*'Daten 2019'!E26*'Daten 2019'!AS26/100)),0,((Q29+R29+AL29+AM29)*BK29)-((Q29+R29+AL29+AM29)*'Daten 2019'!E26*'Daten 2019'!AS26/100))+IF(ISERROR(((S29+T29+AN29+AO29)*BL29)-((S29+T29+AN29+AO29)*'Daten 2019'!G26*'Daten 2019'!AS26/100)),0,((S29+T29+AN29+AO29)*BL29)-((S29+T29+AN29+AO29)*'Daten 2019'!G26*'Daten 2019'!AS26/100))</f>
        <v>0</v>
      </c>
      <c r="BU29" s="711"/>
      <c r="BV29" s="730"/>
      <c r="BW29" s="296">
        <f>((M29+O29+AJ29+AK29)*'Daten 2019'!AY26+(Q29+R29+AL29+AM29)*'Daten 2019'!AZ26+(S29+T29+AN29+AO29)*'Daten 2019'!BB26)*'Daten 2019'!AS26/100</f>
        <v>0</v>
      </c>
      <c r="BX29" s="378" t="s">
        <v>62</v>
      </c>
      <c r="BY29" s="267"/>
      <c r="BZ29" s="270"/>
      <c r="CA29" s="267"/>
      <c r="CB29" s="267"/>
      <c r="CC29" s="267"/>
    </row>
    <row r="30" spans="2:81" ht="16.5" customHeight="1" thickTop="1" x14ac:dyDescent="0.25">
      <c r="B30" s="896"/>
      <c r="C30" s="899"/>
      <c r="D30" s="479"/>
      <c r="E30" s="480" t="s">
        <v>59</v>
      </c>
      <c r="F30" s="448"/>
      <c r="G30" s="481">
        <f>VT!G30</f>
        <v>0</v>
      </c>
      <c r="H30" s="482">
        <f>VT!H30</f>
        <v>0</v>
      </c>
      <c r="I30" s="448"/>
      <c r="J30" s="481">
        <f>VT!J30</f>
        <v>0</v>
      </c>
      <c r="K30" s="482">
        <f>VT!K30</f>
        <v>0</v>
      </c>
      <c r="M30" s="812">
        <f>VT!M30</f>
        <v>0</v>
      </c>
      <c r="N30" s="813"/>
      <c r="O30" s="822">
        <f>VT!O30</f>
        <v>0</v>
      </c>
      <c r="P30" s="813"/>
      <c r="Q30" s="838" t="s">
        <v>131</v>
      </c>
      <c r="R30" s="838"/>
      <c r="S30" s="838"/>
      <c r="T30" s="901"/>
      <c r="U30" s="483">
        <f>VT!U30</f>
        <v>0</v>
      </c>
      <c r="V30" s="483">
        <f>VT!V30</f>
        <v>0</v>
      </c>
      <c r="W30" s="483">
        <f>VT!W30</f>
        <v>0</v>
      </c>
      <c r="X30" s="483">
        <f>VT!X30</f>
        <v>0</v>
      </c>
      <c r="Y30" s="483">
        <f>VT!Y30</f>
        <v>0</v>
      </c>
      <c r="Z30" s="483">
        <f>VT!Z30</f>
        <v>0</v>
      </c>
      <c r="AA30" s="483">
        <f>VT!AA30</f>
        <v>0</v>
      </c>
      <c r="AB30" s="483">
        <f>VT!AB30</f>
        <v>0</v>
      </c>
      <c r="AC30" s="483">
        <f>VT!AC30</f>
        <v>0</v>
      </c>
      <c r="AD30" s="483">
        <f>VT!AD30</f>
        <v>0</v>
      </c>
      <c r="AE30" s="483">
        <f>VT!AE30</f>
        <v>0</v>
      </c>
      <c r="AF30" s="483">
        <f>VT!AF30</f>
        <v>0</v>
      </c>
      <c r="AG30" s="483">
        <f>VT!AG30</f>
        <v>0</v>
      </c>
      <c r="AH30" s="484">
        <f>VT!AH30</f>
        <v>0</v>
      </c>
      <c r="AI30" s="452"/>
      <c r="AJ30" s="586">
        <f>VT!AJ30</f>
        <v>0</v>
      </c>
      <c r="AK30" s="588">
        <f>VT!AK30</f>
        <v>0</v>
      </c>
      <c r="AL30" s="837" t="s">
        <v>131</v>
      </c>
      <c r="AM30" s="838"/>
      <c r="AN30" s="838"/>
      <c r="AO30" s="901"/>
      <c r="AP30" s="483">
        <f>VT!AP30</f>
        <v>0</v>
      </c>
      <c r="AQ30" s="483">
        <f>VT!AQ30</f>
        <v>0</v>
      </c>
      <c r="AR30" s="483">
        <f>VT!AR30</f>
        <v>0</v>
      </c>
      <c r="AS30" s="483">
        <f>VT!AS30</f>
        <v>0</v>
      </c>
      <c r="AT30" s="483">
        <f>VT!AT30</f>
        <v>0</v>
      </c>
      <c r="AU30" s="483">
        <f>VT!AU30</f>
        <v>0</v>
      </c>
      <c r="AV30" s="483">
        <f>VT!AV30</f>
        <v>0</v>
      </c>
      <c r="AW30" s="483">
        <f>VT!AW30</f>
        <v>0</v>
      </c>
      <c r="AX30" s="483">
        <f>VT!AX30</f>
        <v>0</v>
      </c>
      <c r="AY30" s="483">
        <f>VT!AY30</f>
        <v>0</v>
      </c>
      <c r="AZ30" s="483">
        <f>VT!AZ30</f>
        <v>0</v>
      </c>
      <c r="BA30" s="483">
        <f>VT!BA30</f>
        <v>0</v>
      </c>
      <c r="BB30" s="483">
        <f>VT!BB30</f>
        <v>0</v>
      </c>
      <c r="BC30" s="484">
        <f>VT!BC30</f>
        <v>0</v>
      </c>
      <c r="BD30" s="606"/>
      <c r="BE30" s="381" t="s">
        <v>59</v>
      </c>
      <c r="BF30" s="300">
        <f>((G30+H30+J30+K30)*'Daten 2019'!Q27)+((M30+N30+O30+P30+AJ30+AK30)*'Daten 2019'!R27)+((U30+V30+AP30+AQ30)*'Daten 2019'!W27)+((W30+X30+AR30+AS30)*'Daten 2019'!X27)+((Y30+Z30+AT30+AU30)*'Daten 2019'!Y27)+((AA30+AB30+AV30+AW30)*'Daten 2019'!Z27)+((AC30+AD30+AX30+AY30)*'Daten 2019'!AA27)+((AE30+AF30+AZ30+BA30)*'Daten 2019'!AB27)+((AG30+AH30+BB30+BC30)*'Daten 2019'!AC27)</f>
        <v>0</v>
      </c>
      <c r="BG30" s="301">
        <f>IF(IF(IF(ISERROR(((BF30)-'Daten 2019'!AU27)/(BF30)),0,((BF30)-'Daten 2019'!AU27)/(BF30))&gt;0.5,('Daten 2019'!AU27+0.5*(IF(BF30&lt;'Daten 2019'!AV27,BF30,'Daten 2019'!AV27)-2*'Daten 2019'!AU27))/BF30,IF(ISERROR(((BF30)-'Daten 2019'!AU27)/(BF30)),0,((BF30)-'Daten 2019'!AU27)/(BF30)))&lt;0,0,IF(IF(ISERROR(((BF30)-'Daten 2019'!AU27)/(BF30)),0,((BF30)-'Daten 2019'!AU27)/(BF30))&gt;0.5,('Daten 2019'!AU27+0.5*(IF(BF30&lt;'Daten 2019'!AV27,BF30,'Daten 2019'!AV27)-2*'Daten 2019'!AU27))/BF30,IF(ISERROR(((BF30)-'Daten 2019'!AU27)/(BF30)),0,((BF30)-'Daten 2019'!AU27)/(BF30))))</f>
        <v>0</v>
      </c>
      <c r="BH30" s="395">
        <f>BT30/'Daten 2019'!AS27*100</f>
        <v>0</v>
      </c>
      <c r="BI30" s="396" t="str">
        <f>IF((G30+H30+J30+K30)&gt;0,((G30+H30+J30+K30)*BG30*IF('Daten 2019'!BM27=TRUE,'Daten 2019'!AE27,'Daten 2019'!#REF!)*'Daten 2019'!AS27/100/(G30+H30+J30+K30))+((G30+H30+J30+K30)*IF('Daten 2019'!BM27=TRUE,'Daten 2019'!Q27,'Daten 2019'!#REF!)*'Daten 2019'!AS27/100/(G30+H30+J30+K30)),"---")</f>
        <v>---</v>
      </c>
      <c r="BJ30" s="396" t="str">
        <f>IF((M30+O30+AJ30+AK30)&gt;0,((M30+O30+AJ30+AK30)*BG30*IF('Daten 2019'!BM27=TRUE,'Daten 2019'!AF27,'Daten 2019'!#REF!)*'Daten 2019'!AS27/100/(M30+O30+AJ30+AK30))+((M30+O30+AJ30+AK30)*IF('Daten 2019'!BM27=TRUE,'Daten 2019'!R27,'Daten 2019'!D27)*'Daten 2019'!AS27/100/(M30+O30+AJ30+AK30)),"---")</f>
        <v>---</v>
      </c>
      <c r="BK30" s="683" t="s">
        <v>131</v>
      </c>
      <c r="BL30" s="693"/>
      <c r="BM30" s="396" t="str">
        <f>IF((U30+V30+AP30+AQ30)&gt;0,((U30+V30+AP30+AQ30)*BG30*IF('Daten 2019'!$BM27=TRUE,'Daten 2019'!AK27,'Daten 2019'!#REF!)*'Daten 2019'!AS27/100/(U30+V30+AP30+AQ30))+((U30+V30+AP30+AQ30)*IF('Daten 2019'!$BM27=TRUE,'Daten 2019'!W27,'Daten 2019'!I27)*'Daten 2019'!AS27/100/(U30+V30+AP30+AQ30)),"---")</f>
        <v>---</v>
      </c>
      <c r="BN30" s="396" t="str">
        <f>IF((W30+X30+AR30+AS30)&gt;0,((V30+W30+AR30+AS30)*BG30*IF('Daten 2019'!$BM27=TRUE,'Daten 2019'!AL27,'Daten 2019'!#REF!)*'Daten 2019'!AS27/100/(V30+W30+AR30+AS30))+((W30+X30+AR30+AS30)*IF('Daten 2019'!$BM27=TRUE,'Daten 2019'!X27,'Daten 2019'!J27)*'Daten 2019'!AS27/100/(W30+X30+AR30+AS30)),"---")</f>
        <v>---</v>
      </c>
      <c r="BO30" s="396" t="str">
        <f>IF((Y30+Z30+AT30+AU30)&gt;0,((Y30+Z30+AT30+AU30)*BG30*IF('Daten 2019'!$BM27=TRUE,'Daten 2019'!AM27,'Daten 2019'!#REF!)*'Daten 2019'!AS27/100/(Y30+Z30+AT30+AU30))+((Y30+Z30+AT30+AU30)*IF('Daten 2019'!$BM27=TRUE,'Daten 2019'!Y27,'Daten 2019'!K27)*'Daten 2019'!AS27/100/(Y30+Z30+AT30+AU30)),"---")</f>
        <v>---</v>
      </c>
      <c r="BP30" s="396" t="str">
        <f>IF((AA30+AB30+AV30+AW30)&gt;0,((AA30+AB30+AV30+AW30)*BG30*IF('Daten 2019'!$BM27=TRUE,'Daten 2019'!AN27,'Daten 2019'!#REF!)*'Daten 2019'!AS27/100/(AA30+AB30+AV30+AW30))+((AA30+AB30+AV30+AW30)*IF('Daten 2019'!$BM27=TRUE,'Daten 2019'!Z27,'Daten 2019'!L27)*'Daten 2019'!AS27/100/(AA30+AB30+AV30+AW30)),"---")</f>
        <v>---</v>
      </c>
      <c r="BQ30" s="396" t="str">
        <f>IF((AC30+AD30+AX30+AY30)&gt;0,((AC30+AD30+AX30+AY30)*BG30*IF('Daten 2019'!$BM27=TRUE,'Daten 2019'!AO27,'Daten 2019'!#REF!)*'Daten 2019'!AS27/100/(AC30+AD30+AX30+AY30))+((AC30+AD30+AX30+AY30)*IF('Daten 2019'!$BM27=TRUE,'Daten 2019'!AA27,'Daten 2019'!M27)*'Daten 2019'!AS27/100/(AC30+AD30+AX30+AY30)),"---")</f>
        <v>---</v>
      </c>
      <c r="BR30" s="396" t="str">
        <f>IF((AE30+AF30+AZ30+BA30)&gt;0,((AE30+AF30+AZ30+BA30)*BG30*IF('Daten 2019'!$BM27=TRUE,'Daten 2019'!AP27,'Daten 2019'!#REF!)*'Daten 2019'!AS27/100/(AE30+AF30+AZ30+BA30))+((AE30+AF30+AZ30+BA30)*IF('Daten 2019'!$BM27=TRUE,'Daten 2019'!AB27,'Daten 2019'!N27)*'Daten 2019'!AS27/100/(AE30+AF30+AZ30+BA30)),"---")</f>
        <v>---</v>
      </c>
      <c r="BS30" s="396" t="str">
        <f>IF((AG30+AH30+BB30+BC30)&gt;0,((AA30+AB30+AV30+AW30)*BG30*IF('Daten 2019'!$BM27=TRUE,'Daten 2019'!AQ27,'Daten 2019'!#REF!)*'Daten 2019'!AS27/100/(AA30+AB30+AV30+AW30))+((AA30+AB30+AV30+AW30)*IF('Daten 2019'!$BM27=TRUE,'Daten 2019'!AC27,'Daten 2019'!O27)*'Daten 2019'!AS27/100/(AA30+AB30+AV30+AW30)),"---")</f>
        <v>---</v>
      </c>
      <c r="BT30" s="305">
        <f xml:space="preserve"> IF(ISERROR(((G30+H30+J30+K30)*BI30)-(( G30+H30+J30+K30)*'Daten 2019'!C27*'Daten 2019'!AS27/100)),0,(( G30+H30+J30+K30)*BI30)-(( G30+H30+J30+K30)*'Daten 2019'!C27*'Daten 2019'!AS27/100))+
IF(ISERROR(((M30+O30+AJ30+AK30)*BJ30)-((M30+N30+O30+P30+AJ30+AK30)*'Daten 2019'!D27*'Daten 2019'!AS27/100)),0,((M30+N30+O30+P30+AJ30+AK30)*BJ30)-((M30+N30+O30+P30+AJ30+AK30)*'Daten 2019'!D27*'Daten 2019'!AS27/100))+IF(ISERROR(((#REF!+R30+#REF!+AM30)*#REF!)-((#REF!+R30+#REF!+AM30)*'Daten 2019'!E27*'Daten 2019'!AS27/100)),0,((#REF!+R30+#REF!+AM30)*#REF!)-((#REF!+R30+#REF!+AM30)*'Daten 2019'!E27*'Daten 2019'!AS27/100))+IF(ISERROR(((Q30+T30+AL30+AO30)*BK30)-((Q30+T30+AL30+AO30)*'Daten 2019'!G27*'Daten 2019'!AS27/100)),0,((Q30+T30+AL30+AO30)*BK30)-((Q30+T30+AL30+AO30)*'Daten 2019'!G27*'Daten 2019'!AS27/100))+IF(ISERROR(((U30+V30+AP30+AQ30)*BM30)-((U30+V30+AP30+AQ30)*'Daten 2019'!#REF!*'Daten 2019'!AS27/100)),0,((U30+V30+AP30+AQ30)*BM30)-((U30+V30+AP30+AQ30)*'Daten 2019'!#REF!*'Daten 2019'!AS27/100))+IF(ISERROR(((W30+X30+AR30+AS30)*BN30)-((W30+X30+AR30+AS30)*'Daten 2019'!#REF!*'Daten 2019'!AS27/100)),0,((W30+X30+AR30+AS30)*BN30)-((W30+X30+AR30+AS30)*'Daten 2019'!#REF!*'Daten 2019'!AS27/100))+IF(ISERROR(((Y30+Z30+AT30+AU30)*BO30)-((Y30+Z30+AT30+AU30)*'Daten 2019'!#REF!*'Daten 2019'!AS27/100)),0,((Y30+Z30+AT30+AU30)*BO30)-(( Y30+Z30+AT30+AU30)*'Daten 2019'!#REF!*'Daten 2019'!AS27/100))+IF(ISERROR(((AA30+AB30+AV30+AW30)*BP30)-((AA30+AB30+AV30+AW30)*'Daten 2019'!#REF!*'Daten 2019'!AS27/100)),0,((AA30+AB30+AV30+AW30)*BP30)-((AA30+AB30+AV30+AW30)*'Daten 2019'!#REF!*'Daten 2019'!AS27/100))+IF(ISERROR(((AC30+AD30+AX30+AY30)*BQ30)-((AC30+AD30+AX30+AY30)*'Daten 2019'!#REF!*'Daten 2019'!AS27/100)),0,(( AC30+AD30+AX30+AY30)*BQ30)-(( AC30+AD30+AX30+AY30)*'Daten 2019'!#REF!*'Daten 2019'!AS27/100))+IF(ISERROR(((AE30+AF30+AZ30+BA30)*BR30)-((AE30+AF30+AZ30+BA30)*'Daten 2019'!#REF!*'Daten 2019'!AS27/100)),0,(( AE30+AF30+AZ30+BA30)*BR30)-((AE30+AF30+AZ30+BA30)*'Daten 2019'!#REF!*'Daten 2019'!AS27/100))+IF(ISERROR(((AG30+AH30+BB30+BC30)*BS30)-(( AG30+AH30+BB30+BC30)*'Daten 2019'!#REF!*'Daten 2019'!AS27/100)),0,(( AG30+AH30+BB30+BC30)*BS30)-(( AG30+AH30+BB30+BC30)*'Daten 2019'!#REF!*'Daten 2019'!AS27/100))</f>
        <v>0</v>
      </c>
      <c r="BU30" s="711"/>
      <c r="BV30" s="730"/>
      <c r="BW30" s="305">
        <f>((G30+H30+J30+K30)*'Daten 2019'!AX26+(M30+O30+AJ30+AK30)*'Daten 2019'!AY26+(U30+V30+AP30+AQ30)*'Daten 2019'!BD27+(W30+X30+AR30+AS30)*'Daten 2019'!BE27+(Y30+Z30+AT30+AU30)*'Daten 2019'!BF27+(AA30+AB30+AV30+AW30)*'Daten 2019'!BG27+(AC30+AD30+AX30+AY30)*'Daten 2019'!BH27+(AE30+AF30+AZ30+BA30)*'Daten 2019'!BI27+(AG30+AH30+BB30+BC30)*'Daten 2019'!BJ27)*'Daten 2019'!AS27/100</f>
        <v>0</v>
      </c>
      <c r="BX30" s="381" t="s">
        <v>59</v>
      </c>
      <c r="BY30" s="267"/>
      <c r="BZ30" s="270"/>
      <c r="CA30" s="267"/>
      <c r="CB30" s="267"/>
      <c r="CC30" s="267"/>
    </row>
    <row r="31" spans="2:81" ht="16.5" customHeight="1" thickBot="1" x14ac:dyDescent="0.3">
      <c r="B31" s="896"/>
      <c r="C31" s="899"/>
      <c r="D31" s="486"/>
      <c r="E31" s="487" t="s">
        <v>60</v>
      </c>
      <c r="F31" s="448"/>
      <c r="G31" s="488">
        <f>VT!G31</f>
        <v>0</v>
      </c>
      <c r="H31" s="489">
        <f>VT!H31</f>
        <v>0</v>
      </c>
      <c r="I31" s="448"/>
      <c r="J31" s="488">
        <f>VT!J31</f>
        <v>0</v>
      </c>
      <c r="K31" s="489">
        <f>VT!K31</f>
        <v>0</v>
      </c>
      <c r="M31" s="814">
        <f>VT!M31</f>
        <v>0</v>
      </c>
      <c r="N31" s="815"/>
      <c r="O31" s="823">
        <f>VT!O31</f>
        <v>0</v>
      </c>
      <c r="P31" s="815"/>
      <c r="Q31" s="838"/>
      <c r="R31" s="838"/>
      <c r="S31" s="838"/>
      <c r="T31" s="901"/>
      <c r="U31" s="490">
        <f>VT!U31</f>
        <v>0</v>
      </c>
      <c r="V31" s="490">
        <f>VT!V31</f>
        <v>0</v>
      </c>
      <c r="W31" s="490">
        <f>VT!W31</f>
        <v>0</v>
      </c>
      <c r="X31" s="490">
        <f>VT!X31</f>
        <v>0</v>
      </c>
      <c r="Y31" s="490">
        <f>VT!Y31</f>
        <v>0</v>
      </c>
      <c r="Z31" s="490">
        <f>VT!Z31</f>
        <v>0</v>
      </c>
      <c r="AA31" s="490">
        <f>VT!AA31</f>
        <v>0</v>
      </c>
      <c r="AB31" s="490">
        <f>VT!AB31</f>
        <v>0</v>
      </c>
      <c r="AC31" s="490">
        <f>VT!AC31</f>
        <v>0</v>
      </c>
      <c r="AD31" s="490">
        <f>VT!AD31</f>
        <v>0</v>
      </c>
      <c r="AE31" s="490">
        <f>VT!AE31</f>
        <v>0</v>
      </c>
      <c r="AF31" s="490">
        <f>VT!AF31</f>
        <v>0</v>
      </c>
      <c r="AG31" s="490">
        <f>VT!AG31</f>
        <v>0</v>
      </c>
      <c r="AH31" s="491">
        <f>VT!AH31</f>
        <v>0</v>
      </c>
      <c r="AI31" s="452"/>
      <c r="AJ31" s="592">
        <f>VT!AJ31</f>
        <v>0</v>
      </c>
      <c r="AK31" s="589">
        <f>VT!AK31</f>
        <v>0</v>
      </c>
      <c r="AL31" s="837"/>
      <c r="AM31" s="838"/>
      <c r="AN31" s="838"/>
      <c r="AO31" s="901"/>
      <c r="AP31" s="594">
        <f>VT!AP31</f>
        <v>0</v>
      </c>
      <c r="AQ31" s="594">
        <f>VT!AQ31</f>
        <v>0</v>
      </c>
      <c r="AR31" s="594">
        <f>VT!AR31</f>
        <v>0</v>
      </c>
      <c r="AS31" s="594">
        <f>VT!AS31</f>
        <v>0</v>
      </c>
      <c r="AT31" s="594">
        <f>VT!AT31</f>
        <v>0</v>
      </c>
      <c r="AU31" s="594">
        <f>VT!AU31</f>
        <v>0</v>
      </c>
      <c r="AV31" s="594">
        <f>VT!AV31</f>
        <v>0</v>
      </c>
      <c r="AW31" s="594">
        <f>VT!AW31</f>
        <v>0</v>
      </c>
      <c r="AX31" s="594">
        <f>VT!AX31</f>
        <v>0</v>
      </c>
      <c r="AY31" s="594">
        <f>VT!AY31</f>
        <v>0</v>
      </c>
      <c r="AZ31" s="594">
        <f>VT!AZ31</f>
        <v>0</v>
      </c>
      <c r="BA31" s="594">
        <f>VT!BA31</f>
        <v>0</v>
      </c>
      <c r="BB31" s="594">
        <f>VT!BB31</f>
        <v>0</v>
      </c>
      <c r="BC31" s="595">
        <f>VT!BC31</f>
        <v>0</v>
      </c>
      <c r="BD31" s="606"/>
      <c r="BE31" s="383" t="s">
        <v>60</v>
      </c>
      <c r="BF31" s="397">
        <f>((G31+H31+J31+K31)*'Daten 2019'!Q28)+((M31+N31+O31+P31+AJ31+AK31)*'Daten 2019'!R28)+((Q31+R31+AL31+AM31)*'Daten 2019'!S28)+((U31+V31+AP31+AQ31)*'Daten 2019'!W28)+((W31+X31+AR31+AS31)*'Daten 2019'!X28)+((Y31+Z31+AT31+AU31)*'Daten 2019'!Y28)+((AA31+AB31+AV31+AW31)*'Daten 2019'!Z28)+((AC31+AD31+AX31+AY31)*'Daten 2019'!AA28)+((AE31+AF31+AZ31+BA31)*'Daten 2019'!AB28)+((AG31+AH31+BB31+BC31)*'Daten 2019'!AC28)</f>
        <v>0</v>
      </c>
      <c r="BG31" s="398">
        <f>IF(IF(IF(ISERROR(((BF31)-'Daten 2019'!AU28)/(BF31)),0,((BF31)-'Daten 2019'!AU28)/(BF31))&gt;0.5,('Daten 2019'!AU28+0.5*(IF(BF31&lt;'Daten 2019'!AV28,BF31,'Daten 2019'!AV28)-2*'Daten 2019'!AU28))/BF31,IF(ISERROR(((BF31)-'Daten 2019'!AU28)/(BF31)),0,((BF31)-'Daten 2019'!AU28)/(BF31)))&lt;0,0,IF(IF(ISERROR(((BF31)-'Daten 2019'!AU28)/(BF31)),0,((BF31)-'Daten 2019'!AU28)/(BF31))&gt;0.5,('Daten 2019'!AU28+0.5*(IF(BF31&lt;'Daten 2019'!AV28,BF31,'Daten 2019'!AV28)-2*'Daten 2019'!AU28))/BF31,IF(ISERROR(((BF31)-'Daten 2019'!AU28)/(BF31)),0,((BF31)-'Daten 2019'!AU28)/(BF31))))</f>
        <v>0</v>
      </c>
      <c r="BH31" s="399">
        <f>BT31/'Daten 2019'!AS28*100</f>
        <v>0</v>
      </c>
      <c r="BI31" s="400" t="str">
        <f>IF((G31+H31+J31+K31)&gt;0,((G31+H31+J31+K31)*BG31*IF('Daten 2019'!BM28=TRUE,'Daten 2019'!AE28,'Daten 2019'!#REF!)*'Daten 2019'!AS28/100/(G31+H31+J31+K31))+((G31+H31+J31+K31)*IF('Daten 2019'!BM28=TRUE,'Daten 2019'!Q28,'Daten 2019'!#REF!)*'Daten 2019'!AS28/100/(G31+H31+J31+K31)),"---")</f>
        <v>---</v>
      </c>
      <c r="BJ31" s="400" t="str">
        <f>IF((M31+O31+AJ31+AK31)&gt;0,((M31+O31+AJ31+AK31)*BG31*IF('Daten 2019'!BM28=TRUE,'Daten 2019'!AF28,'Daten 2019'!#REF!)*'Daten 2019'!AS28/100/(M31+O31+AJ31+AK31))+((M31+O31+AJ31+AK31)*IF('Daten 2019'!BM28=TRUE,'Daten 2019'!R28,'Daten 2019'!D28)*'Daten 2019'!AS28/100/(M31+O31+AJ31+AK31)),"---")</f>
        <v>---</v>
      </c>
      <c r="BK31" s="683"/>
      <c r="BL31" s="693"/>
      <c r="BM31" s="400" t="str">
        <f>IF((U31+V31+AP31+AQ31)&gt;0,((U31+V31+AP31+AQ31)*BG31*IF('Daten 2019'!$BM28=TRUE,'Daten 2019'!AK28,'Daten 2019'!#REF!)*'Daten 2019'!AS28/100/(U31+V31+AP31+AQ31))+((U31+V31+AP31+AQ31)*IF('Daten 2019'!$BM28=TRUE,'Daten 2019'!W28,'Daten 2019'!I28)*'Daten 2019'!AS28/100/(U31+V31+AP31+AQ31)),"---")</f>
        <v>---</v>
      </c>
      <c r="BN31" s="400" t="str">
        <f>IF((W31+X31+AR31+AS31)&gt;0,((V31+W31+AR31+AS31)*BG31*IF('Daten 2019'!$BM28=TRUE,'Daten 2019'!AL28,'Daten 2019'!#REF!)*'Daten 2019'!AS28/100/(V31+W31+AR31+AS31))+((W31+X31+AR31+AS31)*IF('Daten 2019'!$BM28=TRUE,'Daten 2019'!X28,'Daten 2019'!J28)*'Daten 2019'!AS28/100/(W31+X31+AR31+AS31)),"---")</f>
        <v>---</v>
      </c>
      <c r="BO31" s="400" t="str">
        <f>IF((Y31+Z31+AT31+AU31)&gt;0,((Y31+Z31+AT31+AU31)*BG31*IF('Daten 2019'!$BM28=TRUE,'Daten 2019'!AM28,'Daten 2019'!#REF!)*'Daten 2019'!AS28/100/(Y31+Z31+AT31+AU31))+((Y31+Z31+AT31+AU31)*IF('Daten 2019'!$BM28=TRUE,'Daten 2019'!Y28,'Daten 2019'!K28)*'Daten 2019'!AS28/100/(Y31+Z31+AT31+AU31)),"---")</f>
        <v>---</v>
      </c>
      <c r="BP31" s="400" t="str">
        <f>IF((AA31+AB31+AV31+AW31)&gt;0,((AA31+AB31+AV31+AW31)*BG31*IF('Daten 2019'!$BM28=TRUE,'Daten 2019'!AN28,'Daten 2019'!#REF!)*'Daten 2019'!AS28/100/(AA31+AB31+AV31+AW31))+((AA31+AB31+AV31+AW31)*IF('Daten 2019'!$BM28=TRUE,'Daten 2019'!Z28,'Daten 2019'!L28)*'Daten 2019'!AS28/100/(AA31+AB31+AV31+AW31)),"---")</f>
        <v>---</v>
      </c>
      <c r="BQ31" s="400" t="str">
        <f>IF((AC31+AD31+AX31+AY31)&gt;0,((AC31+AD31+AX31+AY31)*BG31*IF('Daten 2019'!$BM28=TRUE,'Daten 2019'!AO28,'Daten 2019'!#REF!)*'Daten 2019'!AS28/100/(AC31+AD31+AX31+AY31))+((AC31+AD31+AX31+AY31)*IF('Daten 2019'!$BM28=TRUE,'Daten 2019'!AA28,'Daten 2019'!M28)*'Daten 2019'!AS28/100/(AC31+AD31+AX31+AY31)),"---")</f>
        <v>---</v>
      </c>
      <c r="BR31" s="400" t="str">
        <f>IF((AE31+AF31+AZ31+BA31)&gt;0,((AE31+AF31+AZ31+BA31)*BG31*IF('Daten 2019'!$BM28=TRUE,'Daten 2019'!AP28,'Daten 2019'!#REF!)*'Daten 2019'!AS28/100/(AE31+AF31+AZ31+BA31))+((AE31+AF31+AZ31+BA31)*IF('Daten 2019'!$BM28=TRUE,'Daten 2019'!AB28,'Daten 2019'!N28)*'Daten 2019'!AS28/100/(AE31+AF31+AZ31+BA31)),"---")</f>
        <v>---</v>
      </c>
      <c r="BS31" s="400" t="str">
        <f>IF((AG31+AH31+BB31+BC31)&gt;0,((AA31+AB31+AV31+AW31)*BG31*IF('Daten 2019'!$BM28=TRUE,'Daten 2019'!AQ28,'Daten 2019'!#REF!)*'Daten 2019'!AS28/100/(AA31+AB31+AV31+AW31))+((AA31+AB31+AV31+AW31)*IF('Daten 2019'!$BM28=TRUE,'Daten 2019'!AC28,'Daten 2019'!O28)*'Daten 2019'!AS28/100/(AA31+AB31+AV31+AW31)),"---")</f>
        <v>---</v>
      </c>
      <c r="BT31" s="401">
        <f xml:space="preserve"> IF(ISERROR(((G31+H31+J31+K31)*BI31)-(( G31+H31+J31+K31)*'Daten 2019'!C28*'Daten 2019'!AS28/100)),0,(( G31+H31+J31+K31)*BI31)-(( G31+H31+J31+K31)*'Daten 2019'!C28*'Daten 2019'!AS28/100))+
IF(ISERROR(((M31+N31+O31+P31+AJ31+AK31)*BJ31)-((M31+N31+O31+P31+AJ31+AK31)*'Daten 2019'!D28*'Daten 2019'!AS28/100)),0,((M31+N31+O31+P31+AJ31+AK31)*BJ31)-((M31+N31+O31+P31+AJ31+AK31)*'Daten 2019'!D28*'Daten 2019'!AS28/100))+IF(ISERROR(((Q31+R31+AL31+AM31)*#REF!)-((Q31+R31+AL31+AM31)*'Daten 2019'!E28*'Daten 2019'!AS28/100)),0,((Q31+R31+AL31+AM31)*#REF!)-((Q31+R31+AL31+AM31)*'Daten 2019'!E28*'Daten 2019'!AS28/100))+IF(ISERROR(((S31+T31+AN31+AO31)*BK31)-((S31+T31+AN31+AO31)*'Daten 2019'!G28*'Daten 2019'!AS28/100)),0,((S31+T31+AN31+AO31)*BK31)-((S31+T31+AN31+AO31)*'Daten 2019'!G28*'Daten 2019'!AS28/100))+IF(ISERROR(((U31+V31+AP31+AQ31)*BM31)-((U31+V31+AP31+AQ31)*'Daten 2019'!#REF!*'Daten 2019'!AS28/100)),0,((U31+V31+AP31+AQ31)*BM31)-((U31+V31+AP31+AQ31)*'Daten 2019'!#REF!*'Daten 2019'!AS28/100))+IF(ISERROR(((W31+X31+AR31+AS31)*BN31)-((W31+X31+AR31+AS31)*'Daten 2019'!#REF!*'Daten 2019'!AS28/100)),0,((W31+X31+AR31+AS31)*BN31)-((W31+X31+AR31+AS31)*'Daten 2019'!#REF!*'Daten 2019'!AS28/100))+IF(ISERROR(((Y31+Z31+AT31+AU31)*BO31)-((Y31+Z31+AT31+AU31)*'Daten 2019'!#REF!*'Daten 2019'!AS28/100)),0,((Y31+Z31+AT31+AU31)*BO31)-(( Y31+Z31+AT31+AU31)*'Daten 2019'!#REF!*'Daten 2019'!AS28/100))+IF(ISERROR(((AA31+AB31+AV31+AW31)*BP31)-((AA31+AB31+AV31+AW31)*'Daten 2019'!#REF!*'Daten 2019'!AS28/100)),0,((AA31+AB31+AV31+AW31)*BP31)-((AA31+AB31+AV31+AW31)*'Daten 2019'!#REF!*'Daten 2019'!AS28/100))+IF(ISERROR(((AC31+AD31+AX31+AY31)*BQ31)-((AC31+AD31+AX31+AY31)*'Daten 2019'!#REF!*'Daten 2019'!AS28/100)),0,(( AC31+AD31+AX31+AY31)*BQ31)-(( AC31+AD31+AX31+AY31)*'Daten 2019'!#REF!*'Daten 2019'!AS28/100))+IF(ISERROR(((AE31+AF31+AZ31+BA31)*BR31)-((AE31+AF31+AZ31+BA31)*'Daten 2019'!#REF!*'Daten 2019'!AS28/100)),0,(( AE31+AF31+AZ31+BA31)*BR31)-((AE31+AF31+AZ31+BA31)*'Daten 2019'!#REF!*'Daten 2019'!AS28/100))+IF(ISERROR(((AG31+AH31+BB31+BC31)*BS31)-(( AG31+AH31+BB31+BC31)*'Daten 2019'!#REF!*'Daten 2019'!AS28/100)),0,(( AG31+AH31+BB31+BC31)*BS31)-(( AG31+AH31+BB31+BC31)*'Daten 2019'!#REF!*'Daten 2019'!AS28/100))</f>
        <v>0</v>
      </c>
      <c r="BU31" s="711"/>
      <c r="BV31" s="730"/>
      <c r="BW31" s="401">
        <f>((G31+H31+J31+K31)*'Daten 2019'!AX27+(M31+O31+AJ31+AK31)*'Daten 2019'!AY27+(U31+V31+AP31+AQ31)*'Daten 2019'!BD28+(W31+X31+AR31+AS31)*'Daten 2019'!BE28+(Y31+Z31+AT31+AU31)*'Daten 2019'!BF28+(AA31+AB31+AV31+AW31)*'Daten 2019'!BG28+(AC31+AD31+AX31+AY31)*'Daten 2019'!BH28+(AE31+AF31+AZ31+BA31)*'Daten 2019'!BI28+(AG31+AH31+BB31+BC31)*'Daten 2019'!BJ28)*'Daten 2019'!AS28/100</f>
        <v>0</v>
      </c>
      <c r="BX31" s="383" t="s">
        <v>60</v>
      </c>
      <c r="BY31" s="267"/>
      <c r="BZ31" s="270"/>
      <c r="CA31" s="267"/>
      <c r="CB31" s="267"/>
      <c r="CC31" s="267"/>
    </row>
    <row r="32" spans="2:81" ht="16.5" customHeight="1" x14ac:dyDescent="0.25">
      <c r="B32" s="896"/>
      <c r="C32" s="899"/>
      <c r="D32" s="492"/>
      <c r="E32" s="493" t="s">
        <v>165</v>
      </c>
      <c r="F32" s="448"/>
      <c r="G32" s="494">
        <f>VT!G32</f>
        <v>0</v>
      </c>
      <c r="H32" s="495">
        <f>VT!H32</f>
        <v>0</v>
      </c>
      <c r="I32" s="448"/>
      <c r="J32" s="494">
        <f>VT!J32</f>
        <v>0</v>
      </c>
      <c r="K32" s="495">
        <f>VT!K32</f>
        <v>0</v>
      </c>
      <c r="M32" s="816">
        <f>VT!M32</f>
        <v>0</v>
      </c>
      <c r="N32" s="817"/>
      <c r="O32" s="824">
        <f>VT!O32</f>
        <v>0</v>
      </c>
      <c r="P32" s="817"/>
      <c r="Q32" s="838"/>
      <c r="R32" s="838"/>
      <c r="S32" s="838"/>
      <c r="T32" s="901"/>
      <c r="U32" s="483">
        <f>VT!U32</f>
        <v>0</v>
      </c>
      <c r="V32" s="483">
        <f>VT!V32</f>
        <v>0</v>
      </c>
      <c r="W32" s="483">
        <f>VT!W32</f>
        <v>0</v>
      </c>
      <c r="X32" s="483">
        <f>VT!X32</f>
        <v>0</v>
      </c>
      <c r="Y32" s="483">
        <f>VT!Y32</f>
        <v>0</v>
      </c>
      <c r="Z32" s="483">
        <f>VT!Z32</f>
        <v>0</v>
      </c>
      <c r="AA32" s="483">
        <f>VT!AA32</f>
        <v>0</v>
      </c>
      <c r="AB32" s="483">
        <f>VT!AB32</f>
        <v>0</v>
      </c>
      <c r="AC32" s="483">
        <f>VT!AC32</f>
        <v>0</v>
      </c>
      <c r="AD32" s="483">
        <f>VT!AD32</f>
        <v>0</v>
      </c>
      <c r="AE32" s="483">
        <f>VT!AE32</f>
        <v>0</v>
      </c>
      <c r="AF32" s="483">
        <f>VT!AF32</f>
        <v>0</v>
      </c>
      <c r="AG32" s="483">
        <f>VT!AG32</f>
        <v>0</v>
      </c>
      <c r="AH32" s="484">
        <f>VT!AH32</f>
        <v>0</v>
      </c>
      <c r="AI32" s="452"/>
      <c r="AJ32" s="586">
        <f>VT!AJ32</f>
        <v>0</v>
      </c>
      <c r="AK32" s="588">
        <f>VT!AK32</f>
        <v>0</v>
      </c>
      <c r="AL32" s="837"/>
      <c r="AM32" s="838"/>
      <c r="AN32" s="838"/>
      <c r="AO32" s="901"/>
      <c r="AP32" s="483">
        <f>VT!AP32</f>
        <v>0</v>
      </c>
      <c r="AQ32" s="483">
        <f>VT!AQ32</f>
        <v>0</v>
      </c>
      <c r="AR32" s="483">
        <f>VT!AR32</f>
        <v>0</v>
      </c>
      <c r="AS32" s="483">
        <f>VT!AS32</f>
        <v>0</v>
      </c>
      <c r="AT32" s="483">
        <f>VT!AT32</f>
        <v>0</v>
      </c>
      <c r="AU32" s="483">
        <f>VT!AU32</f>
        <v>0</v>
      </c>
      <c r="AV32" s="483">
        <f>VT!AV32</f>
        <v>0</v>
      </c>
      <c r="AW32" s="483">
        <f>VT!AW32</f>
        <v>0</v>
      </c>
      <c r="AX32" s="483">
        <f>VT!AX32</f>
        <v>0</v>
      </c>
      <c r="AY32" s="483">
        <f>VT!AY32</f>
        <v>0</v>
      </c>
      <c r="AZ32" s="483">
        <f>VT!AZ32</f>
        <v>0</v>
      </c>
      <c r="BA32" s="483">
        <f>VT!BA32</f>
        <v>0</v>
      </c>
      <c r="BB32" s="483">
        <f>VT!BB32</f>
        <v>0</v>
      </c>
      <c r="BC32" s="484">
        <f>VT!BC32</f>
        <v>0</v>
      </c>
      <c r="BD32" s="606"/>
      <c r="BE32" s="386" t="s">
        <v>165</v>
      </c>
      <c r="BF32" s="402">
        <f>((G32+H32+J32+K32)*'Daten 2019'!Q29)+((M32+N32+O32+P32+AJ32+AK32)*'Daten 2019'!R29)+((Q32+R32+AL32+AM32)*'Daten 2019'!S29)+((U32+V32+AP32+AQ32)*'Daten 2019'!W29)+((W32+X32+AR32+AS32)*'Daten 2019'!X29)+((Y32+Z32+AT32+AU32)*'Daten 2019'!Y29)+((AA32+AB32+AV32+AW32)*'Daten 2019'!Z29)+((AC32+AD32+AX32+AY32)*'Daten 2019'!AA29)+((AE32+AF32+AZ32+BA32)*'Daten 2019'!AB29)+((AG32+AH32+BB32+BC32)*'Daten 2019'!AC29)</f>
        <v>0</v>
      </c>
      <c r="BG32" s="315">
        <f>IF(IF(IF(ISERROR(((BF32)-'Daten 2019'!AU29)/(BF32)),0,((BF32)-'Daten 2019'!AU29)/(BF32))&gt;0.5,('Daten 2019'!AU29+0.5*(IF(BF32&lt;'Daten 2019'!AV29,BF32,'Daten 2019'!AV29)-2*'Daten 2019'!AU29))/BF32,IF(ISERROR(((BF32)-'Daten 2019'!AU29)/(BF32)),0,((BF32)-'Daten 2019'!AU29)/(BF32)))&lt;0,0,IF(IF(ISERROR(((BF32)-'Daten 2019'!AU29)/(BF32)),0,((BF32)-'Daten 2019'!AU29)/(BF32))&gt;0.5,('Daten 2019'!AU29+0.5*(IF(BF32&lt;'Daten 2019'!AV29,BF32,'Daten 2019'!AV29)-2*'Daten 2019'!AU29))/BF32,IF(ISERROR(((BF32)-'Daten 2019'!AU29)/(BF32)),0,((BF32)-'Daten 2019'!AU29)/(BF32))))</f>
        <v>0</v>
      </c>
      <c r="BH32" s="316">
        <f>BT32/'Daten 2019'!AS29*100</f>
        <v>0</v>
      </c>
      <c r="BI32" s="396" t="str">
        <f>IF((G32+H32+J32+K32)&gt;0,((G32+H32+J32+K32)*BG32*IF('Daten 2019'!BM29=TRUE,'Daten 2019'!AE29,'Daten 2019'!#REF!)*'Daten 2019'!AS29/100/(G32+H32+J32+K32))+((G32+H32+J32+K32)*IF('Daten 2019'!BM29=TRUE,'Daten 2019'!Q29,'Daten 2019'!#REF!)*'Daten 2019'!AS29/100/(G32+H32+J32+K32)),"---")</f>
        <v>---</v>
      </c>
      <c r="BJ32" s="396" t="str">
        <f>IF((M32+O32+AJ32+AK32)&gt;0,((M32+O32+AJ32+AK32)*BG32*IF('Daten 2019'!BM29=TRUE,'Daten 2019'!AF29,'Daten 2019'!#REF!)*'Daten 2019'!AS29/100/(M32+O32+AJ32+AK32))+((M32+O32+AJ32+AK32)*IF('Daten 2019'!BM29=TRUE,'Daten 2019'!R29,'Daten 2019'!D29)*'Daten 2019'!AS29/100/(M32+O32+AJ32+AK32)),"---")</f>
        <v>---</v>
      </c>
      <c r="BK32" s="683"/>
      <c r="BL32" s="693"/>
      <c r="BM32" s="396" t="str">
        <f>IF((U32+V32+AP32+AQ32)&gt;0,((U32+V32+AP32+AQ32)*BG32*IF('Daten 2019'!$BM29=TRUE,'Daten 2019'!AK29,'Daten 2019'!#REF!)*'Daten 2019'!AS29/100/(U32+V32+AP32+AQ32))+((U32+V32+AP32+AQ32)*IF('Daten 2019'!$BM29=TRUE,'Daten 2019'!W29,'Daten 2019'!I29)*'Daten 2019'!AS29/100/(U32+V32+AP32+AQ32)),"---")</f>
        <v>---</v>
      </c>
      <c r="BN32" s="396" t="str">
        <f>IF((W32+X32+AR32+AS32)&gt;0,((V32+W32+AR32+AS32)*BG32*IF('Daten 2019'!$BM29=TRUE,'Daten 2019'!AL29,'Daten 2019'!#REF!)*'Daten 2019'!AS29/100/(V32+W32+AR32+AS32))+((W32+X32+AR32+AS32)*IF('Daten 2019'!$BM29=TRUE,'Daten 2019'!X29,'Daten 2019'!J29)*'Daten 2019'!AS29/100/(W32+X32+AR32+AS32)),"---")</f>
        <v>---</v>
      </c>
      <c r="BO32" s="396" t="str">
        <f>IF((Y32+Z32+AT32+AU32)&gt;0,((Y32+Z32+AT32+AU32)*BG32*IF('Daten 2019'!$BM29=TRUE,'Daten 2019'!AM29,'Daten 2019'!#REF!)*'Daten 2019'!AS29/100/(Y32+Z32+AT32+AU32))+((Y32+Z32+AT32+AU32)*IF('Daten 2019'!$BM29=TRUE,'Daten 2019'!Y29,'Daten 2019'!K29)*'Daten 2019'!AS29/100/(Y32+Z32+AT32+AU32)),"---")</f>
        <v>---</v>
      </c>
      <c r="BP32" s="396" t="str">
        <f>IF((AA32+AB32+AV32+AW32)&gt;0,((AA32+AB32+AV32+AW32)*BG32*IF('Daten 2019'!$BM29=TRUE,'Daten 2019'!AN29,'Daten 2019'!#REF!)*'Daten 2019'!AS29/100/(AA32+AB32+AV32+AW32))+((AA32+AB32+AV32+AW32)*IF('Daten 2019'!$BM29=TRUE,'Daten 2019'!Z29,'Daten 2019'!L29)*'Daten 2019'!AS29/100/(AA32+AB32+AV32+AW32)),"---")</f>
        <v>---</v>
      </c>
      <c r="BQ32" s="396" t="str">
        <f>IF((AC32+AD32+AX32+AY32)&gt;0,((AC32+AD32+AX32+AY32)*BG32*IF('Daten 2019'!$BM29=TRUE,'Daten 2019'!AO29,'Daten 2019'!#REF!)*'Daten 2019'!AS29/100/(AC32+AD32+AX32+AY32))+((AC32+AD32+AX32+AY32)*IF('Daten 2019'!$BM29=TRUE,'Daten 2019'!AA29,'Daten 2019'!M29)*'Daten 2019'!AS29/100/(AC32+AD32+AX32+AY32)),"---")</f>
        <v>---</v>
      </c>
      <c r="BR32" s="396" t="str">
        <f>IF((AE32+AF32+AZ32+BA32)&gt;0,((AE32+AF32+AZ32+BA32)*BG32*IF('Daten 2019'!$BM29=TRUE,'Daten 2019'!AP29,'Daten 2019'!#REF!)*'Daten 2019'!AS29/100/(AE32+AF32+AZ32+BA32))+((AE32+AF32+AZ32+BA32)*IF('Daten 2019'!$BM29=TRUE,'Daten 2019'!AB29,'Daten 2019'!N29)*'Daten 2019'!AS29/100/(AE32+AF32+AZ32+BA32)),"---")</f>
        <v>---</v>
      </c>
      <c r="BS32" s="396" t="str">
        <f>IF((AG32+AH32+BB32+BC32)&gt;0,((AA32+AB32+AV32+AW32)*BG32*IF('Daten 2019'!$BM29=TRUE,'Daten 2019'!AQ29,'Daten 2019'!#REF!)*'Daten 2019'!AS29/100/(AA32+AB32+AV32+AW32))+((AA32+AB32+AV32+AW32)*IF('Daten 2019'!$BM29=TRUE,'Daten 2019'!AC29,'Daten 2019'!O29)*'Daten 2019'!AS29/100/(AA32+AB32+AV32+AW32)),"---")</f>
        <v>---</v>
      </c>
      <c r="BT32" s="289">
        <f xml:space="preserve"> IF(ISERROR(((G32+H32+J32+K32)*BI32)-(( G32+H32+J32+K32)*'Daten 2019'!C29*'Daten 2019'!AS29/100)),0,(( G32+H32+J32+K32)*BI32)-(( G32+H32+J32+K32)*'Daten 2019'!C29*'Daten 2019'!AS29/100))+
IF(ISERROR(((M32+N32+O32+P32+AJ32+AK32)*BJ32)-((M32+N32+O32+P32+AJ32+AK32)*'Daten 2019'!D29*'Daten 2019'!AS29/100)),0,((M32+N32+O32+P32+AJ32+AK32)*BJ32)-((M32+N32+O32+P32+AJ32+AK32)*'Daten 2019'!D29*'Daten 2019'!AS29/100))+IF(ISERROR(((Q32+R32+AL32+AM32)*#REF!)-((Q32+R32+AL32+AM32)*'Daten 2019'!E29*'Daten 2019'!AS29/100)),0,((Q32+R32+AL32+AM32)*#REF!)-((Q32+R32+AL32+AM32)*'Daten 2019'!E29*'Daten 2019'!AS29/100))+IF(ISERROR(((S32+T32+AN32+AO32)*BK32)-((S32+T32+AN32+AO32)*'Daten 2019'!G29*'Daten 2019'!AS29/100)),0,((S32+T32+AN32+AO32)*BK32)-((S32+T32+AN32+AO32)*'Daten 2019'!G29*'Daten 2019'!AS29/100))+IF(ISERROR(((U32+V32+AP32+AQ32)*BM32)-((U32+V32+AP32+AQ32)*'Daten 2019'!#REF!*'Daten 2019'!AS29/100)),0,((U32+V32+AP32+AQ32)*BM32)-((U32+V32+AP32+AQ32)*'Daten 2019'!#REF!*'Daten 2019'!AS29/100))+IF(ISERROR(((W32+X32+AR32+AS32)*BN32)-((W32+X32+AR32+AS32)*'Daten 2019'!#REF!*'Daten 2019'!AS29/100)),0,((W32+X32+AR32+AS32)*BN32)-((W32+X32+AR32+AS32)*'Daten 2019'!#REF!*'Daten 2019'!AS29/100))+IF(ISERROR(((Y32+Z32+AT32+AU32)*BO32)-((Y32+Z32+AT32+AU32)*'Daten 2019'!#REF!*'Daten 2019'!AS29/100)),0,((Y32+Z32+AT32+AU32)*BO32)-(( Y32+Z32+AT32+AU32)*'Daten 2019'!#REF!*'Daten 2019'!AS29/100))+IF(ISERROR(((AA32+AB32+AV32+AW32)*BP32)-((AA32+AB32+AV32+AW32)*'Daten 2019'!#REF!*'Daten 2019'!AS29/100)),0,((AA32+AB32+AV32+AW32)*BP32)-((AA32+AB32+AV32+AW32)*'Daten 2019'!#REF!*'Daten 2019'!AS29/100))+IF(ISERROR(((AC32+AD32+AX32+AY32)*BQ32)-((AC32+AD32+AX32+AY32)*'Daten 2019'!#REF!*'Daten 2019'!AS29/100)),0,(( AC32+AD32+AX32+AY32)*BQ32)-(( AC32+AD32+AX32+AY32)*'Daten 2019'!#REF!*'Daten 2019'!AS29/100))+IF(ISERROR(((AE32+AF32+AZ32+BA32)*BR32)-((AE32+AF32+AZ32+BA32)*'Daten 2019'!#REF!*'Daten 2019'!AS29/100)),0,(( AE32+AF32+AZ32+BA32)*BR32)-((AE32+AF32+AZ32+BA32)*'Daten 2019'!#REF!*'Daten 2019'!AS29/100))+IF(ISERROR(((AG32+AH32+BB32+BC32)*BS32)-(( AG32+AH32+BB32+BC32)*'Daten 2019'!#REF!*'Daten 2019'!AS29/100)),0,(( AG32+AH32+BB32+BC32)*BS32)-(( AG32+AH32+BB32+BC32)*'Daten 2019'!#REF!*'Daten 2019'!AS29/100))</f>
        <v>0</v>
      </c>
      <c r="BU32" s="710">
        <f>BT32+BT33+BT34+BT35</f>
        <v>0</v>
      </c>
      <c r="BV32" s="730"/>
      <c r="BW32" s="289">
        <f>((G32+H32+J32+K32)*'Daten 2019'!AX28+(M32+O32+AJ32+AK32)*'Daten 2019'!AY28+(U32+V32+AP32+AQ32)*'Daten 2019'!BD29+(W32+X32+AR32+AS32)*'Daten 2019'!BE29+(Y32+Z32+AT32+AU32)*'Daten 2019'!BF29+(AA32+AB32+AV32+AW32)*'Daten 2019'!BG29+(AC32+AD32+AX32+AY32)*'Daten 2019'!BH29+(AE32+AF32+AZ32+BA32)*'Daten 2019'!BI29+(AG32+AH32+BB32+BC32)*'Daten 2019'!BJ29)*'Daten 2019'!AS29/100</f>
        <v>0</v>
      </c>
      <c r="BX32" s="386" t="s">
        <v>165</v>
      </c>
      <c r="BY32" s="267"/>
      <c r="BZ32" s="270"/>
      <c r="CA32" s="267"/>
      <c r="CB32" s="267"/>
      <c r="CC32" s="267"/>
    </row>
    <row r="33" spans="2:81" ht="16.5" customHeight="1" x14ac:dyDescent="0.25">
      <c r="B33" s="896"/>
      <c r="C33" s="899"/>
      <c r="D33" s="496"/>
      <c r="E33" s="497" t="s">
        <v>166</v>
      </c>
      <c r="F33" s="448"/>
      <c r="G33" s="498">
        <f>VT!G33</f>
        <v>0</v>
      </c>
      <c r="H33" s="499">
        <f>VT!H33</f>
        <v>0</v>
      </c>
      <c r="I33" s="448"/>
      <c r="J33" s="498">
        <f>VT!J33</f>
        <v>0</v>
      </c>
      <c r="K33" s="499">
        <f>VT!K33</f>
        <v>0</v>
      </c>
      <c r="M33" s="818">
        <f>VT!M33</f>
        <v>0</v>
      </c>
      <c r="N33" s="819"/>
      <c r="O33" s="825">
        <f>VT!O33</f>
        <v>0</v>
      </c>
      <c r="P33" s="819"/>
      <c r="Q33" s="838"/>
      <c r="R33" s="838"/>
      <c r="S33" s="838"/>
      <c r="T33" s="901"/>
      <c r="U33" s="500">
        <f>VT!U33</f>
        <v>0</v>
      </c>
      <c r="V33" s="500">
        <f>VT!V33</f>
        <v>0</v>
      </c>
      <c r="W33" s="500">
        <f>VT!W33</f>
        <v>0</v>
      </c>
      <c r="X33" s="500">
        <f>VT!X33</f>
        <v>0</v>
      </c>
      <c r="Y33" s="500">
        <f>VT!Y33</f>
        <v>0</v>
      </c>
      <c r="Z33" s="500">
        <f>VT!Z33</f>
        <v>0</v>
      </c>
      <c r="AA33" s="500">
        <f>VT!AA33</f>
        <v>0</v>
      </c>
      <c r="AB33" s="500">
        <f>VT!AB33</f>
        <v>0</v>
      </c>
      <c r="AC33" s="500">
        <f>VT!AC33</f>
        <v>0</v>
      </c>
      <c r="AD33" s="500">
        <f>VT!AD33</f>
        <v>0</v>
      </c>
      <c r="AE33" s="500">
        <f>VT!AE33</f>
        <v>0</v>
      </c>
      <c r="AF33" s="500">
        <f>VT!AF33</f>
        <v>0</v>
      </c>
      <c r="AG33" s="500">
        <f>VT!AG33</f>
        <v>0</v>
      </c>
      <c r="AH33" s="501">
        <f>VT!AH33</f>
        <v>0</v>
      </c>
      <c r="AI33" s="452"/>
      <c r="AJ33" s="591">
        <f>VT!AJ33</f>
        <v>0</v>
      </c>
      <c r="AK33" s="587">
        <f>VT!AK33</f>
        <v>0</v>
      </c>
      <c r="AL33" s="837"/>
      <c r="AM33" s="838"/>
      <c r="AN33" s="838"/>
      <c r="AO33" s="901"/>
      <c r="AP33" s="483">
        <f>VT!AP33</f>
        <v>0</v>
      </c>
      <c r="AQ33" s="483">
        <f>VT!AQ33</f>
        <v>0</v>
      </c>
      <c r="AR33" s="483">
        <f>VT!AR33</f>
        <v>0</v>
      </c>
      <c r="AS33" s="483">
        <f>VT!AS33</f>
        <v>0</v>
      </c>
      <c r="AT33" s="483">
        <f>VT!AT33</f>
        <v>0</v>
      </c>
      <c r="AU33" s="483">
        <f>VT!AU33</f>
        <v>0</v>
      </c>
      <c r="AV33" s="483">
        <f>VT!AV33</f>
        <v>0</v>
      </c>
      <c r="AW33" s="483">
        <f>VT!AW33</f>
        <v>0</v>
      </c>
      <c r="AX33" s="483">
        <f>VT!AX33</f>
        <v>0</v>
      </c>
      <c r="AY33" s="483">
        <f>VT!AY33</f>
        <v>0</v>
      </c>
      <c r="AZ33" s="483">
        <f>VT!AZ33</f>
        <v>0</v>
      </c>
      <c r="BA33" s="483">
        <f>VT!BA33</f>
        <v>0</v>
      </c>
      <c r="BB33" s="483">
        <f>VT!BB33</f>
        <v>0</v>
      </c>
      <c r="BC33" s="484">
        <f>VT!BC33</f>
        <v>0</v>
      </c>
      <c r="BD33" s="606"/>
      <c r="BE33" s="388" t="s">
        <v>166</v>
      </c>
      <c r="BF33" s="403">
        <f>((G33+H33+J33+K33)*'Daten 2019'!Q30)+((M33+N33+O33+P33+AJ33+AK33)*'Daten 2019'!R30)+((Q33+R33+AL33+AM33)*'Daten 2019'!S30)+((U33+V33+AP33+AQ33)*'Daten 2019'!W30)+((W33+X33+AR33+AS33)*'Daten 2019'!X30)+((Y33+Z33+AT33+AU33)*'Daten 2019'!Y30)+((AA33+AB33+AV33+AW33)*'Daten 2019'!Z30)+((AC33+AD33+AX33+AY33)*'Daten 2019'!AA30)+((AE33+AF33+AZ33+BA33)*'Daten 2019'!AB30)+((AG33+AH33+BB33+BC33)*'Daten 2019'!AC30)</f>
        <v>0</v>
      </c>
      <c r="BG33" s="319">
        <f>IF(IF(IF(ISERROR(((BF33)-'Daten 2019'!AU30)/(BF33)),0,((BF33)-'Daten 2019'!AU30)/(BF33))&gt;0.5,('Daten 2019'!AU30+0.5*(IF(BF33&lt;'Daten 2019'!AV30,BF33,'Daten 2019'!AV30)-2*'Daten 2019'!AU30))/BF33,IF(ISERROR(((BF33)-'Daten 2019'!AU30)/(BF33)),0,((BF33)-'Daten 2019'!AU30)/(BF33)))&lt;0,0,IF(IF(ISERROR(((BF33)-'Daten 2019'!AU30)/(BF33)),0,((BF33)-'Daten 2019'!AU30)/(BF33))&gt;0.5,('Daten 2019'!AU30+0.5*(IF(BF33&lt;'Daten 2019'!AV30,BF33,'Daten 2019'!AV30)-2*'Daten 2019'!AU30))/BF33,IF(ISERROR(((BF33)-'Daten 2019'!AU30)/(BF33)),0,((BF33)-'Daten 2019'!AU30)/(BF33))))</f>
        <v>0</v>
      </c>
      <c r="BH33" s="320">
        <f>BT33/'Daten 2019'!AS30*100</f>
        <v>0</v>
      </c>
      <c r="BI33" s="404" t="str">
        <f>IF((G33+H33+J33+K33)&gt;0,((G33+H33+J33+K33)*BG33*IF('Daten 2019'!BM30=TRUE,'Daten 2019'!AE30,'Daten 2019'!#REF!)*'Daten 2019'!AS30/100/(G33+H33+J33+K33))+((G33+H33+J33+K33)*IF('Daten 2019'!BM30=TRUE,'Daten 2019'!Q30,'Daten 2019'!#REF!)*'Daten 2019'!AS30/100/(G33+H33+J33+K33)),"---")</f>
        <v>---</v>
      </c>
      <c r="BJ33" s="404" t="str">
        <f>IF((M33+O33+AJ33+AK33)&gt;0,((M33+O33+AJ33+AK33)*BG33*IF('Daten 2019'!BM30=TRUE,'Daten 2019'!AF30,'Daten 2019'!#REF!)*'Daten 2019'!AS30/100/(M33+O33+AJ33+AK33))+((M33+O33+AJ33+AK33)*IF('Daten 2019'!BM30=TRUE,'Daten 2019'!R30,'Daten 2019'!D30)*'Daten 2019'!AS30/100/(M33+O33+AJ33+AK33)),"---")</f>
        <v>---</v>
      </c>
      <c r="BK33" s="683"/>
      <c r="BL33" s="693"/>
      <c r="BM33" s="396" t="str">
        <f>IF((U33+V33+AP33+AQ33)&gt;0,((U33+V33+AP33+AQ33)*BG33*IF('Daten 2019'!$BM30=TRUE,'Daten 2019'!AK30,'Daten 2019'!#REF!)*'Daten 2019'!AS30/100/(U33+V33+AP33+AQ33))+((U33+V33+AP33+AQ33)*IF('Daten 2019'!$BM30=TRUE,'Daten 2019'!W30,'Daten 2019'!I30)*'Daten 2019'!AS30/100/(U33+V33+AP33+AQ33)),"---")</f>
        <v>---</v>
      </c>
      <c r="BN33" s="396" t="str">
        <f>IF((W33+X33+AR33+AS33)&gt;0,((V33+W33+AR33+AS33)*BG33*IF('Daten 2019'!$BM30=TRUE,'Daten 2019'!AL30,'Daten 2019'!#REF!)*'Daten 2019'!AS30/100/(V33+W33+AR33+AS33))+((W33+X33+AR33+AS33)*IF('Daten 2019'!$BM30=TRUE,'Daten 2019'!X30,'Daten 2019'!J30)*'Daten 2019'!AS30/100/(W33+X33+AR33+AS33)),"---")</f>
        <v>---</v>
      </c>
      <c r="BO33" s="396" t="str">
        <f>IF((Y33+Z33+AT33+AU33)&gt;0,((Y33+Z33+AT33+AU33)*BG33*IF('Daten 2019'!$BM30=TRUE,'Daten 2019'!AM30,'Daten 2019'!#REF!)*'Daten 2019'!AS30/100/(Y33+Z33+AT33+AU33))+((Y33+Z33+AT33+AU33)*IF('Daten 2019'!$BM30=TRUE,'Daten 2019'!Y30,'Daten 2019'!K30)*'Daten 2019'!AS30/100/(Y33+Z33+AT33+AU33)),"---")</f>
        <v>---</v>
      </c>
      <c r="BP33" s="396" t="str">
        <f>IF((AA33+AB33+AV33+AW33)&gt;0,((AA33+AB33+AV33+AW33)*BG33*IF('Daten 2019'!$BM30=TRUE,'Daten 2019'!AN30,'Daten 2019'!#REF!)*'Daten 2019'!AS30/100/(AA33+AB33+AV33+AW33))+((AA33+AB33+AV33+AW33)*IF('Daten 2019'!$BM30=TRUE,'Daten 2019'!Z30,'Daten 2019'!L30)*'Daten 2019'!AS30/100/(AA33+AB33+AV33+AW33)),"---")</f>
        <v>---</v>
      </c>
      <c r="BQ33" s="396" t="str">
        <f>IF((AC33+AD33+AX33+AY33)&gt;0,((AC33+AD33+AX33+AY33)*BG33*IF('Daten 2019'!$BM30=TRUE,'Daten 2019'!AO30,'Daten 2019'!#REF!)*'Daten 2019'!AS30/100/(AC33+AD33+AX33+AY33))+((AC33+AD33+AX33+AY33)*IF('Daten 2019'!$BM30=TRUE,'Daten 2019'!AA30,'Daten 2019'!M30)*'Daten 2019'!AS30/100/(AC33+AD33+AX33+AY33)),"---")</f>
        <v>---</v>
      </c>
      <c r="BR33" s="396" t="str">
        <f>IF((AE33+AF33+AZ33+BA33)&gt;0,((AE33+AF33+AZ33+BA33)*BG33*IF('Daten 2019'!$BM30=TRUE,'Daten 2019'!AP30,'Daten 2019'!#REF!)*'Daten 2019'!AS30/100/(AE33+AF33+AZ33+BA33))+((AE33+AF33+AZ33+BA33)*IF('Daten 2019'!$BM30=TRUE,'Daten 2019'!AB30,'Daten 2019'!N30)*'Daten 2019'!AS30/100/(AE33+AF33+AZ33+BA33)),"---")</f>
        <v>---</v>
      </c>
      <c r="BS33" s="396" t="str">
        <f>IF((AG33+AH33+BB33+BC33)&gt;0,((AA33+AB33+AV33+AW33)*BG33*IF('Daten 2019'!$BM30=TRUE,'Daten 2019'!AQ30,'Daten 2019'!#REF!)*'Daten 2019'!AS30/100/(AA33+AB33+AV33+AW33))+((AA33+AB33+AV33+AW33)*IF('Daten 2019'!$BM30=TRUE,'Daten 2019'!AC30,'Daten 2019'!O30)*'Daten 2019'!AS30/100/(AA33+AB33+AV33+AW33)),"---")</f>
        <v>---</v>
      </c>
      <c r="BT33" s="265">
        <f xml:space="preserve"> IF(ISERROR(((G33+H33+J33+K33)*BI33)-(( G33+H33+J33+K33)*'Daten 2019'!C30*'Daten 2019'!AS30/100)),0,(( G33+H33+J33+K33)*BI33)-(( G33+H33+J33+K33)*'Daten 2019'!C30*'Daten 2019'!AS30/100))+
IF(ISERROR(((M33+N33+O33+P33+AJ33+AK33)*BJ33)-((M33+N33+O33+P33+AJ33+AK33)*'Daten 2019'!D30*'Daten 2019'!AS30/100)),0,((M33+N33+O33+P33+AJ33+AK33)*BJ33)-((M33+N33+O33+P33+AJ33+AK33)*'Daten 2019'!D30*'Daten 2019'!AS30/100))+IF(ISERROR(((Q33+R33+AL33+AM33)*#REF!)-((Q33+R33+AL33+AM33)*'Daten 2019'!E30*'Daten 2019'!AS30/100)),0,((Q33+R33+AL33+AM33)*#REF!)-((Q33+R33+AL33+AM33)*'Daten 2019'!E30*'Daten 2019'!AS30/100))+IF(ISERROR(((S33+T33+AN33+AO33)*BK33)-((S33+T33+AN33+AO33)*'Daten 2019'!G30*'Daten 2019'!AS30/100)),0,((S33+T33+AN33+AO33)*BK33)-((S33+T33+AN33+AO33)*'Daten 2019'!G30*'Daten 2019'!AS30/100))+IF(ISERROR(((U33+V33+AP33+AQ33)*BM33)-((U33+V33+AP33+AQ33)*'Daten 2019'!#REF!*'Daten 2019'!AS30/100)),0,((U33+V33+AP33+AQ33)*BM33)-((U33+V33+AP33+AQ33)*'Daten 2019'!#REF!*'Daten 2019'!AS30/100))+IF(ISERROR(((W33+X33+AR33+AS33)*BN33)-((W33+X33+AR33+AS33)*'Daten 2019'!#REF!*'Daten 2019'!AS30/100)),0,((W33+X33+AR33+AS33)*BN33)-((W33+X33+AR33+AS33)*'Daten 2019'!#REF!*'Daten 2019'!AS30/100))+IF(ISERROR(((Y33+Z33+AT33+AU33)*BO33)-((Y33+Z33+AT33+AU33)*'Daten 2019'!#REF!*'Daten 2019'!AS30/100)),0,((Y33+Z33+AT33+AU33)*BO33)-(( Y33+Z33+AT33+AU33)*'Daten 2019'!#REF!*'Daten 2019'!AS30/100))+IF(ISERROR(((AA33+AB33+AV33+AW33)*BP33)-((AA33+AB33+AV33+AW33)*'Daten 2019'!#REF!*'Daten 2019'!AS30/100)),0,((AA33+AB33+AV33+AW33)*BP33)-((AA33+AB33+AV33+AW33)*'Daten 2019'!#REF!*'Daten 2019'!AS30/100))+IF(ISERROR(((AC33+AD33+AX33+AY33)*BQ33)-((AC33+AD33+AX33+AY33)*'Daten 2019'!#REF!*'Daten 2019'!AS30/100)),0,(( AC33+AD33+AX33+AY33)*BQ33)-(( AC33+AD33+AX33+AY33)*'Daten 2019'!#REF!*'Daten 2019'!AS30/100))+IF(ISERROR(((AE33+AF33+AZ33+BA33)*BR33)-((AE33+AF33+AZ33+BA33)*'Daten 2019'!#REF!*'Daten 2019'!AS30/100)),0,(( AE33+AF33+AZ33+BA33)*BR33)-((AE33+AF33+AZ33+BA33)*'Daten 2019'!#REF!*'Daten 2019'!AS30/100))+IF(ISERROR(((AG33+AH33+BB33+BC33)*BS33)-(( AG33+AH33+BB33+BC33)*'Daten 2019'!#REF!*'Daten 2019'!AS30/100)),0,(( AG33+AH33+BB33+BC33)*BS33)-(( AG33+AH33+BB33+BC33)*'Daten 2019'!#REF!*'Daten 2019'!AS30/100))</f>
        <v>0</v>
      </c>
      <c r="BU33" s="711"/>
      <c r="BV33" s="730"/>
      <c r="BW33" s="265">
        <f>((G33+H33+J33+K33)*'Daten 2019'!AX29+(M33+O33+AJ33+AK33)*'Daten 2019'!AY29+(U33+V33+AP33+AQ33)*'Daten 2019'!BD30+(W33+X33+AR33+AS33)*'Daten 2019'!BE30+(Y33+Z33+AT33+AU33)*'Daten 2019'!BF30+(AA33+AB33+AV33+AW33)*'Daten 2019'!BG30+(AC33+AD33+AX33+AY33)*'Daten 2019'!BH30+(AE33+AF33+AZ33+BA33)*'Daten 2019'!BI30+(AG33+AH33+BB33+BC33)*'Daten 2019'!BJ30)*'Daten 2019'!AS30/100</f>
        <v>0</v>
      </c>
      <c r="BX33" s="388" t="s">
        <v>166</v>
      </c>
      <c r="BY33" s="267"/>
      <c r="BZ33" s="270"/>
      <c r="CA33" s="267"/>
      <c r="CB33" s="267"/>
      <c r="CC33" s="267"/>
    </row>
    <row r="34" spans="2:81" ht="16.5" customHeight="1" x14ac:dyDescent="0.25">
      <c r="B34" s="896"/>
      <c r="C34" s="899"/>
      <c r="D34" s="496"/>
      <c r="E34" s="497" t="s">
        <v>167</v>
      </c>
      <c r="F34" s="448"/>
      <c r="G34" s="498">
        <f>VT!G34</f>
        <v>0</v>
      </c>
      <c r="H34" s="499">
        <f>VT!H34</f>
        <v>0</v>
      </c>
      <c r="I34" s="448"/>
      <c r="J34" s="498">
        <f>VT!J34</f>
        <v>0</v>
      </c>
      <c r="K34" s="499">
        <f>VT!K34</f>
        <v>0</v>
      </c>
      <c r="M34" s="818">
        <f>VT!M34</f>
        <v>0</v>
      </c>
      <c r="N34" s="819"/>
      <c r="O34" s="825">
        <f>VT!O34</f>
        <v>0</v>
      </c>
      <c r="P34" s="819"/>
      <c r="Q34" s="838"/>
      <c r="R34" s="838"/>
      <c r="S34" s="838"/>
      <c r="T34" s="901"/>
      <c r="U34" s="483">
        <f>VT!U34</f>
        <v>0</v>
      </c>
      <c r="V34" s="483">
        <f>VT!V34</f>
        <v>0</v>
      </c>
      <c r="W34" s="483">
        <f>VT!W34</f>
        <v>0</v>
      </c>
      <c r="X34" s="483">
        <f>VT!X34</f>
        <v>0</v>
      </c>
      <c r="Y34" s="483">
        <f>VT!Y34</f>
        <v>0</v>
      </c>
      <c r="Z34" s="483">
        <f>VT!Z34</f>
        <v>0</v>
      </c>
      <c r="AA34" s="483">
        <f>VT!AA34</f>
        <v>0</v>
      </c>
      <c r="AB34" s="483">
        <f>VT!AB34</f>
        <v>0</v>
      </c>
      <c r="AC34" s="483">
        <f>VT!AC34</f>
        <v>0</v>
      </c>
      <c r="AD34" s="483">
        <f>VT!AD34</f>
        <v>0</v>
      </c>
      <c r="AE34" s="483">
        <f>VT!AE34</f>
        <v>0</v>
      </c>
      <c r="AF34" s="483">
        <f>VT!AF34</f>
        <v>0</v>
      </c>
      <c r="AG34" s="483">
        <f>VT!AG34</f>
        <v>0</v>
      </c>
      <c r="AH34" s="484">
        <f>VT!AH34</f>
        <v>0</v>
      </c>
      <c r="AI34" s="452"/>
      <c r="AJ34" s="591">
        <f>VT!AJ34</f>
        <v>0</v>
      </c>
      <c r="AK34" s="587">
        <f>VT!AK34</f>
        <v>0</v>
      </c>
      <c r="AL34" s="837"/>
      <c r="AM34" s="838"/>
      <c r="AN34" s="838"/>
      <c r="AO34" s="901"/>
      <c r="AP34" s="483">
        <f>VT!AP34</f>
        <v>0</v>
      </c>
      <c r="AQ34" s="483">
        <f>VT!AQ34</f>
        <v>0</v>
      </c>
      <c r="AR34" s="483">
        <f>VT!AR34</f>
        <v>0</v>
      </c>
      <c r="AS34" s="483">
        <f>VT!AS34</f>
        <v>0</v>
      </c>
      <c r="AT34" s="483">
        <f>VT!AT34</f>
        <v>0</v>
      </c>
      <c r="AU34" s="483">
        <f>VT!AU34</f>
        <v>0</v>
      </c>
      <c r="AV34" s="483">
        <f>VT!AV34</f>
        <v>0</v>
      </c>
      <c r="AW34" s="483">
        <f>VT!AW34</f>
        <v>0</v>
      </c>
      <c r="AX34" s="483">
        <f>VT!AX34</f>
        <v>0</v>
      </c>
      <c r="AY34" s="483">
        <f>VT!AY34</f>
        <v>0</v>
      </c>
      <c r="AZ34" s="483">
        <f>VT!AZ34</f>
        <v>0</v>
      </c>
      <c r="BA34" s="483">
        <f>VT!BA34</f>
        <v>0</v>
      </c>
      <c r="BB34" s="483">
        <f>VT!BB34</f>
        <v>0</v>
      </c>
      <c r="BC34" s="484">
        <f>VT!BC34</f>
        <v>0</v>
      </c>
      <c r="BD34" s="606"/>
      <c r="BE34" s="388" t="s">
        <v>167</v>
      </c>
      <c r="BF34" s="403">
        <f>((G34+H34+J34+K34)*'Daten 2019'!Q31)+((M34+N34+O34+P34+AJ34+AK34)*'Daten 2019'!R31)+((Q34+R34+AL34+AM34)*'Daten 2019'!S31)+((U34+V34+AP34+AQ34)*'Daten 2019'!W31)+((W34+X34+AR34+AS34)*'Daten 2019'!X31)+((Y34+Z34+AT34+AU34)*'Daten 2019'!Y31)+((AA34+AB34+AV34+AW34)*'Daten 2019'!Z31)+((AC34+AD34+AX34+AY34)*'Daten 2019'!AA31)+((AE34+AF34+AZ34+BA34)*'Daten 2019'!AB31)+((AG34+AH34+BB34+BC34)*'Daten 2019'!AC31)</f>
        <v>0</v>
      </c>
      <c r="BG34" s="319">
        <f>IF(IF(IF(ISERROR(((BF34)-'Daten 2019'!AU31)/(BF34)),0,((BF34)-'Daten 2019'!AU31)/(BF34))&gt;0.5,('Daten 2019'!AU31+0.5*(IF(BF34&lt;'Daten 2019'!AV31,BF34,'Daten 2019'!AV31)-2*'Daten 2019'!AU31))/BF34,IF(ISERROR(((BF34)-'Daten 2019'!AU31)/(BF34)),0,((BF34)-'Daten 2019'!AU31)/(BF34)))&lt;0,0,IF(IF(ISERROR(((BF34)-'Daten 2019'!AU31)/(BF34)),0,((BF34)-'Daten 2019'!AU31)/(BF34))&gt;0.5,('Daten 2019'!AU31+0.5*(IF(BF34&lt;'Daten 2019'!AV31,BF34,'Daten 2019'!AV31)-2*'Daten 2019'!AU31))/BF34,IF(ISERROR(((BF34)-'Daten 2019'!AU31)/(BF34)),0,((BF34)-'Daten 2019'!AU31)/(BF34))))</f>
        <v>0</v>
      </c>
      <c r="BH34" s="320">
        <f>BT34/'Daten 2019'!AS31*100</f>
        <v>0</v>
      </c>
      <c r="BI34" s="404" t="str">
        <f>IF((G34+H34+J34+K34)&gt;0,((G34+H34+J34+K34)*BG34*IF('Daten 2019'!BM31=TRUE,'Daten 2019'!AE31,'Daten 2019'!#REF!)*'Daten 2019'!AS31/100/(G34+H34+J34+K34))+((G34+H34+J34+K34)*IF('Daten 2019'!BM31=TRUE,'Daten 2019'!Q31,'Daten 2019'!#REF!)*'Daten 2019'!AS31/100/(G34+H34+J34+K34)),"---")</f>
        <v>---</v>
      </c>
      <c r="BJ34" s="404" t="str">
        <f>IF((M34+O34+AJ34+AK34)&gt;0,((M34+O34+AJ34+AK34)*BG34*IF('Daten 2019'!BM31=TRUE,'Daten 2019'!AF31,'Daten 2019'!#REF!)*'Daten 2019'!AS31/100/(M34+O34+AJ34+AK34))+((M34+O34+AJ34+AK34)*IF('Daten 2019'!BM31=TRUE,'Daten 2019'!R31,'Daten 2019'!D31)*'Daten 2019'!AS31/100/(M34+O34+AJ34+AK34)),"---")</f>
        <v>---</v>
      </c>
      <c r="BK34" s="683"/>
      <c r="BL34" s="693"/>
      <c r="BM34" s="396" t="str">
        <f>IF((U34+V34+AP34+AQ34)&gt;0,((U34+V34+AP34+AQ34)*BG34*IF('Daten 2019'!$BM31=TRUE,'Daten 2019'!AK31,'Daten 2019'!#REF!)*'Daten 2019'!AS31/100/(U34+V34+AP34+AQ34))+((U34+V34+AP34+AQ34)*IF('Daten 2019'!$BM31=TRUE,'Daten 2019'!W31,'Daten 2019'!I31)*'Daten 2019'!AS31/100/(U34+V34+AP34+AQ34)),"---")</f>
        <v>---</v>
      </c>
      <c r="BN34" s="396" t="str">
        <f>IF((W34+X34+AR34+AS34)&gt;0,((V34+W34+AR34+AS34)*BG34*IF('Daten 2019'!$BM31=TRUE,'Daten 2019'!AL31,'Daten 2019'!#REF!)*'Daten 2019'!AS31/100/(V34+W34+AR34+AS34))+((W34+X34+AR34+AS34)*IF('Daten 2019'!$BM31=TRUE,'Daten 2019'!X31,'Daten 2019'!J31)*'Daten 2019'!AS31/100/(W34+X34+AR34+AS34)),"---")</f>
        <v>---</v>
      </c>
      <c r="BO34" s="396" t="str">
        <f>IF((Y34+Z34+AT34+AU34)&gt;0,((Y34+Z34+AT34+AU34)*BG34*IF('Daten 2019'!$BM31=TRUE,'Daten 2019'!AM31,'Daten 2019'!#REF!)*'Daten 2019'!AS31/100/(Y34+Z34+AT34+AU34))+((Y34+Z34+AT34+AU34)*IF('Daten 2019'!$BM31=TRUE,'Daten 2019'!Y31,'Daten 2019'!K31)*'Daten 2019'!AS31/100/(Y34+Z34+AT34+AU34)),"---")</f>
        <v>---</v>
      </c>
      <c r="BP34" s="396" t="str">
        <f>IF((AA34+AB34+AV34+AW34)&gt;0,((AA34+AB34+AV34+AW34)*BG34*IF('Daten 2019'!$BM31=TRUE,'Daten 2019'!AN31,'Daten 2019'!#REF!)*'Daten 2019'!AS31/100/(AA34+AB34+AV34+AW34))+((AA34+AB34+AV34+AW34)*IF('Daten 2019'!$BM31=TRUE,'Daten 2019'!Z31,'Daten 2019'!L31)*'Daten 2019'!AS31/100/(AA34+AB34+AV34+AW34)),"---")</f>
        <v>---</v>
      </c>
      <c r="BQ34" s="396" t="str">
        <f>IF((AC34+AD34+AX34+AY34)&gt;0,((AC34+AD34+AX34+AY34)*BG34*IF('Daten 2019'!$BM31=TRUE,'Daten 2019'!AO31,'Daten 2019'!#REF!)*'Daten 2019'!AS31/100/(AC34+AD34+AX34+AY34))+((AC34+AD34+AX34+AY34)*IF('Daten 2019'!$BM31=TRUE,'Daten 2019'!AA31,'Daten 2019'!M31)*'Daten 2019'!AS31/100/(AC34+AD34+AX34+AY34)),"---")</f>
        <v>---</v>
      </c>
      <c r="BR34" s="396" t="str">
        <f>IF((AE34+AF34+AZ34+BA34)&gt;0,((AE34+AF34+AZ34+BA34)*BG34*IF('Daten 2019'!$BM31=TRUE,'Daten 2019'!AP31,'Daten 2019'!#REF!)*'Daten 2019'!AS31/100/(AE34+AF34+AZ34+BA34))+((AE34+AF34+AZ34+BA34)*IF('Daten 2019'!$BM31=TRUE,'Daten 2019'!AB31,'Daten 2019'!N31)*'Daten 2019'!AS31/100/(AE34+AF34+AZ34+BA34)),"---")</f>
        <v>---</v>
      </c>
      <c r="BS34" s="396" t="str">
        <f>IF((AG34+AH34+BB34+BC34)&gt;0,((AA34+AB34+AV34+AW34)*BG34*IF('Daten 2019'!$BM31=TRUE,'Daten 2019'!AQ31,'Daten 2019'!#REF!)*'Daten 2019'!AS31/100/(AA34+AB34+AV34+AW34))+((AA34+AB34+AV34+AW34)*IF('Daten 2019'!$BM31=TRUE,'Daten 2019'!AC31,'Daten 2019'!O31)*'Daten 2019'!AS31/100/(AA34+AB34+AV34+AW34)),"---")</f>
        <v>---</v>
      </c>
      <c r="BT34" s="305">
        <f xml:space="preserve"> IF(ISERROR(((G34+H34+J34+K34)*BI34)-(( G34+H34+J34+K34)*'Daten 2019'!C31*'Daten 2019'!AS31/100)),0,(( G34+H34+J34+K34)*BI34)-(( G34+H34+J34+K34)*'Daten 2019'!C31*'Daten 2019'!AS31/100))+
IF(ISERROR(((M34+N34+O34+P34+AJ34+AK34)*BJ34)-((M34+N34+O34+P34+AJ34+AK34)*'Daten 2019'!D31*'Daten 2019'!AS31/100)),0,((M34+N34+O34+P34+AJ34+AK34)*BJ34)-((M34+N34+O34+P34+AJ34+AK34)*'Daten 2019'!D31*'Daten 2019'!AS31/100))+IF(ISERROR(((Q34+R34+AL34+AM34)*#REF!)-((Q34+R34+AL34+AM34)*'Daten 2019'!E31*'Daten 2019'!AS31/100)),0,((Q34+R34+AL34+AM34)*#REF!)-((Q34+R34+AL34+AM34)*'Daten 2019'!E31*'Daten 2019'!AS31/100))+IF(ISERROR(((S34+T34+AN34+AO34)*BK34)-((S34+T34+AN34+AO34)*'Daten 2019'!G31*'Daten 2019'!AS31/100)),0,((S34+T34+AN34+AO34)*BK34)-((S34+T34+AN34+AO34)*'Daten 2019'!G31*'Daten 2019'!AS31/100))+IF(ISERROR(((U34+V34+AP34+AQ34)*BM34)-((U34+V34+AP34+AQ34)*'Daten 2019'!#REF!*'Daten 2019'!AS31/100)),0,((U34+V34+AP34+AQ34)*BM34)-((U34+V34+AP34+AQ34)*'Daten 2019'!#REF!*'Daten 2019'!AS31/100))+IF(ISERROR(((W34+X34+AR34+AS34)*BN34)-((W34+X34+AR34+AS34)*'Daten 2019'!#REF!*'Daten 2019'!AS31/100)),0,((W34+X34+AR34+AS34)*BN34)-((W34+X34+AR34+AS34)*'Daten 2019'!#REF!*'Daten 2019'!AS31/100))+IF(ISERROR(((Y34+Z34+AT34+AU34)*BO34)-((Y34+Z34+AT34+AU34)*'Daten 2019'!#REF!*'Daten 2019'!AS31/100)),0,((Y34+Z34+AT34+AU34)*BO34)-(( Y34+Z34+AT34+AU34)*'Daten 2019'!#REF!*'Daten 2019'!AS31/100))+IF(ISERROR(((AA34+AB34+AV34+AW34)*BP34)-((AA34+AB34+AV34+AW34)*'Daten 2019'!#REF!*'Daten 2019'!AS31/100)),0,((AA34+AB34+AV34+AW34)*BP34)-((AA34+AB34+AV34+AW34)*'Daten 2019'!#REF!*'Daten 2019'!AS31/100))+IF(ISERROR(((AC34+AD34+AX34+AY34)*BQ34)-((AC34+AD34+AX34+AY34)*'Daten 2019'!#REF!*'Daten 2019'!AS31/100)),0,(( AC34+AD34+AX34+AY34)*BQ34)-(( AC34+AD34+AX34+AY34)*'Daten 2019'!#REF!*'Daten 2019'!AS31/100))+IF(ISERROR(((AE34+AF34+AZ34+BA34)*BR34)-((AE34+AF34+AZ34+BA34)*'Daten 2019'!#REF!*'Daten 2019'!AS31/100)),0,(( AE34+AF34+AZ34+BA34)*BR34)-((AE34+AF34+AZ34+BA34)*'Daten 2019'!#REF!*'Daten 2019'!AS31/100))+IF(ISERROR(((AG34+AH34+BB34+BC34)*BS34)-(( AG34+AH34+BB34+BC34)*'Daten 2019'!#REF!*'Daten 2019'!AS31/100)),0,(( AG34+AH34+BB34+BC34)*BS34)-(( AG34+AH34+BB34+BC34)*'Daten 2019'!#REF!*'Daten 2019'!AS31/100))</f>
        <v>0</v>
      </c>
      <c r="BU34" s="711"/>
      <c r="BV34" s="730"/>
      <c r="BW34" s="305">
        <f>((G34+H34+J34+K34)*'Daten 2019'!AX30+(M34+O34+AJ34+AK34)*'Daten 2019'!AY30+(U34+V34+AP34+AQ34)*'Daten 2019'!BD31+(W34+X34+AR34+AS34)*'Daten 2019'!BE31+(Y34+Z34+AT34+AU34)*'Daten 2019'!BF31+(AA34+AB34+AV34+AW34)*'Daten 2019'!BG31+(AC34+AD34+AX34+AY34)*'Daten 2019'!BH31+(AE34+AF34+AZ34+BA34)*'Daten 2019'!BI31+(AG34+AH34+BB34+BC34)*'Daten 2019'!BJ31)*'Daten 2019'!AS31/100</f>
        <v>0</v>
      </c>
      <c r="BX34" s="388" t="s">
        <v>167</v>
      </c>
      <c r="BY34" s="267"/>
      <c r="BZ34" s="270"/>
      <c r="CA34" s="267"/>
      <c r="CB34" s="267"/>
      <c r="CC34" s="267"/>
    </row>
    <row r="35" spans="2:81" ht="16.5" customHeight="1" thickBot="1" x14ac:dyDescent="0.3">
      <c r="B35" s="896"/>
      <c r="C35" s="899"/>
      <c r="D35" s="486"/>
      <c r="E35" s="487" t="s">
        <v>169</v>
      </c>
      <c r="F35" s="448"/>
      <c r="G35" s="488">
        <f>VT!G35</f>
        <v>0</v>
      </c>
      <c r="H35" s="489">
        <f>VT!H35</f>
        <v>0</v>
      </c>
      <c r="I35" s="448"/>
      <c r="J35" s="488">
        <f>VT!J35</f>
        <v>0</v>
      </c>
      <c r="K35" s="489">
        <f>VT!K35</f>
        <v>0</v>
      </c>
      <c r="M35" s="820">
        <f>VT!M35</f>
        <v>0</v>
      </c>
      <c r="N35" s="821"/>
      <c r="O35" s="826">
        <f>VT!O35</f>
        <v>0</v>
      </c>
      <c r="P35" s="821"/>
      <c r="Q35" s="838"/>
      <c r="R35" s="838"/>
      <c r="S35" s="838"/>
      <c r="T35" s="901"/>
      <c r="U35" s="490">
        <f>VT!U35</f>
        <v>0</v>
      </c>
      <c r="V35" s="490">
        <f>VT!V35</f>
        <v>0</v>
      </c>
      <c r="W35" s="490">
        <f>VT!W35</f>
        <v>0</v>
      </c>
      <c r="X35" s="490">
        <f>VT!X35</f>
        <v>0</v>
      </c>
      <c r="Y35" s="490">
        <f>VT!Y35</f>
        <v>0</v>
      </c>
      <c r="Z35" s="490">
        <f>VT!Z35</f>
        <v>0</v>
      </c>
      <c r="AA35" s="490">
        <f>VT!AA35</f>
        <v>0</v>
      </c>
      <c r="AB35" s="490">
        <f>VT!AB35</f>
        <v>0</v>
      </c>
      <c r="AC35" s="490">
        <f>VT!AC35</f>
        <v>0</v>
      </c>
      <c r="AD35" s="490">
        <f>VT!AD35</f>
        <v>0</v>
      </c>
      <c r="AE35" s="490">
        <f>VT!AE35</f>
        <v>0</v>
      </c>
      <c r="AF35" s="490">
        <f>VT!AF35</f>
        <v>0</v>
      </c>
      <c r="AG35" s="490">
        <f>VT!AG35</f>
        <v>0</v>
      </c>
      <c r="AH35" s="491">
        <f>VT!AH35</f>
        <v>0</v>
      </c>
      <c r="AI35" s="452"/>
      <c r="AJ35" s="592">
        <f>VT!AJ35</f>
        <v>0</v>
      </c>
      <c r="AK35" s="589">
        <f>VT!AK35</f>
        <v>0</v>
      </c>
      <c r="AL35" s="837"/>
      <c r="AM35" s="838"/>
      <c r="AN35" s="838"/>
      <c r="AO35" s="901"/>
      <c r="AP35" s="594">
        <f>VT!AP35</f>
        <v>0</v>
      </c>
      <c r="AQ35" s="594">
        <f>VT!AQ35</f>
        <v>0</v>
      </c>
      <c r="AR35" s="594">
        <f>VT!AR35</f>
        <v>0</v>
      </c>
      <c r="AS35" s="594">
        <f>VT!AS35</f>
        <v>0</v>
      </c>
      <c r="AT35" s="594">
        <f>VT!AT35</f>
        <v>0</v>
      </c>
      <c r="AU35" s="594">
        <f>VT!AU35</f>
        <v>0</v>
      </c>
      <c r="AV35" s="594">
        <f>VT!AV35</f>
        <v>0</v>
      </c>
      <c r="AW35" s="594">
        <f>VT!AW35</f>
        <v>0</v>
      </c>
      <c r="AX35" s="594">
        <f>VT!AX35</f>
        <v>0</v>
      </c>
      <c r="AY35" s="594">
        <f>VT!AY35</f>
        <v>0</v>
      </c>
      <c r="AZ35" s="594">
        <f>VT!AZ35</f>
        <v>0</v>
      </c>
      <c r="BA35" s="594">
        <f>VT!BA35</f>
        <v>0</v>
      </c>
      <c r="BB35" s="594">
        <f>VT!BB35</f>
        <v>0</v>
      </c>
      <c r="BC35" s="595">
        <f>VT!BC35</f>
        <v>0</v>
      </c>
      <c r="BD35" s="606"/>
      <c r="BE35" s="389" t="s">
        <v>169</v>
      </c>
      <c r="BF35" s="308">
        <f>((G35+H35+J35+K35)*'Daten 2019'!Q32)+((M35+N35+O35+P35+AJ35+AK35)*'Daten 2019'!R32)+((Q35+R35+AL35+AM35)*'Daten 2019'!S32)+((U35+V35+AP35+AQ35)*'Daten 2019'!W32)+((W35+X35+AR35+AS35)*'Daten 2019'!X32)+((Y35+Z35+AT35+AU35)*'Daten 2019'!Y32)+((AA35+AB35+AV35+AW35)*'Daten 2019'!Z32)+((AC35+AD35+AX35+AY35)*'Daten 2019'!AA32)+((AE35+AF35+AZ35+BA35)*'Daten 2019'!AB32)+((AG35+AH35+BB35+BC35)*'Daten 2019'!AC32)</f>
        <v>0</v>
      </c>
      <c r="BG35" s="324">
        <f>IF(IF(IF(ISERROR(((BF35)-'Daten 2019'!AU32)/(BF35)),0,((BF35)-'Daten 2019'!AU32)/(BF35))&gt;0.5,('Daten 2019'!AU32+0.5*(IF(BF35&lt;'Daten 2019'!AV32,BF35,'Daten 2019'!AV32)-2*'Daten 2019'!AU32))/BF35,IF(ISERROR(((BF35)-'Daten 2019'!AU32)/(BF35)),0,((BF35)-'Daten 2019'!AU32)/(BF35)))&lt;0,0,IF(IF(ISERROR(((BF35)-'Daten 2019'!AU32)/(BF35)),0,((BF35)-'Daten 2019'!AU32)/(BF35))&gt;0.5,('Daten 2019'!AU32+0.5*(IF(BF35&lt;'Daten 2019'!AV32,BF35,'Daten 2019'!AV32)-2*'Daten 2019'!AU32))/BF35,IF(ISERROR(((BF35)-'Daten 2019'!AU32)/(BF35)),0,((BF35)-'Daten 2019'!AU32)/(BF35))))</f>
        <v>0</v>
      </c>
      <c r="BH35" s="325">
        <f>BT35/'Daten 2019'!AS32*100</f>
        <v>0</v>
      </c>
      <c r="BI35" s="400" t="str">
        <f>IF((G35+H35+J35+K35)&gt;0,((G35+H35+J35+K35)*BG35*IF('Daten 2019'!BM32=TRUE,'Daten 2019'!AE32,'Daten 2019'!#REF!)*'Daten 2019'!AS32/100/(G35+H35+J35+K35))+((G35+H35+J35+K35)*IF('Daten 2019'!BM32=TRUE,'Daten 2019'!Q32,'Daten 2019'!#REF!)*'Daten 2019'!AS32/100/(G35+H35+J35+K35)),"---")</f>
        <v>---</v>
      </c>
      <c r="BJ35" s="400" t="str">
        <f>IF((M35+O35+AJ35+AK35)&gt;0,((M35+O35+AJ35+AK35)*BG35*IF('Daten 2019'!BM32=TRUE,'Daten 2019'!AF32,'Daten 2019'!#REF!)*'Daten 2019'!AS32/100/(M35+O35+AJ35+AK35))+((M35+O35+AJ35+AK35)*IF('Daten 2019'!BM32=TRUE,'Daten 2019'!R32,'Daten 2019'!D32)*'Daten 2019'!AS32/100/(M35+O35+AJ35+AK35)),"---")</f>
        <v>---</v>
      </c>
      <c r="BK35" s="683"/>
      <c r="BL35" s="693"/>
      <c r="BM35" s="400" t="str">
        <f>IF((U35+V35+AP35+AQ35)&gt;0,((U35+V35+AP35+AQ35)*BG35*IF('Daten 2019'!$BM32=TRUE,'Daten 2019'!AK32,'Daten 2019'!#REF!)*'Daten 2019'!AS32/100/(U35+V35+AP35+AQ35))+((U35+V35+AP35+AQ35)*IF('Daten 2019'!$BM32=TRUE,'Daten 2019'!W32,'Daten 2019'!I32)*'Daten 2019'!AS32/100/(U35+V35+AP35+AQ35)),"---")</f>
        <v>---</v>
      </c>
      <c r="BN35" s="400" t="str">
        <f>IF((W35+X35+AR35+AS35)&gt;0,((V35+W35+AR35+AS35)*BG35*IF('Daten 2019'!$BM32=TRUE,'Daten 2019'!AL32,'Daten 2019'!#REF!)*'Daten 2019'!AS32/100/(V35+W35+AR35+AS35))+((W35+X35+AR35+AS35)*IF('Daten 2019'!$BM32=TRUE,'Daten 2019'!X32,'Daten 2019'!J32)*'Daten 2019'!AS32/100/(W35+X35+AR35+AS35)),"---")</f>
        <v>---</v>
      </c>
      <c r="BO35" s="400" t="str">
        <f>IF((Y35+Z35+AT35+AU35)&gt;0,((Y35+Z35+AT35+AU35)*BG35*IF('Daten 2019'!$BM32=TRUE,'Daten 2019'!AM32,'Daten 2019'!#REF!)*'Daten 2019'!AS32/100/(Y35+Z35+AT35+AU35))+((Y35+Z35+AT35+AU35)*IF('Daten 2019'!$BM32=TRUE,'Daten 2019'!Y32,'Daten 2019'!K32)*'Daten 2019'!AS32/100/(Y35+Z35+AT35+AU35)),"---")</f>
        <v>---</v>
      </c>
      <c r="BP35" s="400" t="str">
        <f>IF((AA35+AB35+AV35+AW35)&gt;0,((AA35+AB35+AV35+AW35)*BG35*IF('Daten 2019'!$BM32=TRUE,'Daten 2019'!AN32,'Daten 2019'!#REF!)*'Daten 2019'!AS32/100/(AA35+AB35+AV35+AW35))+((AA35+AB35+AV35+AW35)*IF('Daten 2019'!$BM32=TRUE,'Daten 2019'!Z32,'Daten 2019'!L32)*'Daten 2019'!AS32/100/(AA35+AB35+AV35+AW35)),"---")</f>
        <v>---</v>
      </c>
      <c r="BQ35" s="400" t="str">
        <f>IF((AC35+AD35+AX35+AY35)&gt;0,((AC35+AD35+AX35+AY35)*BG35*IF('Daten 2019'!$BM32=TRUE,'Daten 2019'!AO32,'Daten 2019'!#REF!)*'Daten 2019'!AS32/100/(AC35+AD35+AX35+AY35))+((AC35+AD35+AX35+AY35)*IF('Daten 2019'!$BM32=TRUE,'Daten 2019'!AA32,'Daten 2019'!M32)*'Daten 2019'!AS32/100/(AC35+AD35+AX35+AY35)),"---")</f>
        <v>---</v>
      </c>
      <c r="BR35" s="400" t="str">
        <f>IF((AE35+AF35+AZ35+BA35)&gt;0,((AE35+AF35+AZ35+BA35)*BG35*IF('Daten 2019'!$BM32=TRUE,'Daten 2019'!AP32,'Daten 2019'!#REF!)*'Daten 2019'!AS32/100/(AE35+AF35+AZ35+BA35))+((AE35+AF35+AZ35+BA35)*IF('Daten 2019'!$BM32=TRUE,'Daten 2019'!AB32,'Daten 2019'!N32)*'Daten 2019'!AS32/100/(AE35+AF35+AZ35+BA35)),"---")</f>
        <v>---</v>
      </c>
      <c r="BS35" s="400" t="str">
        <f>IF((AG35+AH35+BB35+BC35)&gt;0,((AA35+AB35+AV35+AW35)*BG35*IF('Daten 2019'!$BM32=TRUE,'Daten 2019'!AQ32,'Daten 2019'!#REF!)*'Daten 2019'!AS32/100/(AA35+AB35+AV35+AW35))+((AA35+AB35+AV35+AW35)*IF('Daten 2019'!$BM32=TRUE,'Daten 2019'!AC32,'Daten 2019'!O32)*'Daten 2019'!AS32/100/(AA35+AB35+AV35+AW35)),"---")</f>
        <v>---</v>
      </c>
      <c r="BT35" s="401">
        <f xml:space="preserve"> IF(ISERROR(((G35+H35+J35+K35)*BI35)-(( G35+H35+J35+K35)*'Daten 2019'!C32*'Daten 2019'!AS32/100)),0,(( G35+H35+J35+K35)*BI35)-(( G35+H35+J35+K35)*'Daten 2019'!C32*'Daten 2019'!AS32/100))+
IF(ISERROR(((M35+N35+O35+P35+AJ35+AK35)*BJ35)-((M35+N35+O35+P35+AJ35+AK35)*'Daten 2019'!D32*'Daten 2019'!AS32/100)),0,((M35+N35+O35+P35+AJ35+AK35)*BJ35)-((M35+N35+O35+P35+AJ35+AK35)*'Daten 2019'!D32*'Daten 2019'!AS32/100))+IF(ISERROR(((Q35+R35+AL35+AM35)*#REF!)-((Q35+R35+AL35+AM35)*'Daten 2019'!E32*'Daten 2019'!AS32/100)),0,((Q35+R35+AL35+AM35)*#REF!)-((Q35+R35+AL35+AM35)*'Daten 2019'!E32*'Daten 2019'!AS32/100))+IF(ISERROR(((S35+T35+AN35+AO35)*BK35)-((S35+T35+AN35+AO35)*'Daten 2019'!G32*'Daten 2019'!AS32/100)),0,((S35+T35+AN35+AO35)*BK35)-((S35+T35+AN35+AO35)*'Daten 2019'!G32*'Daten 2019'!AS32/100))+IF(ISERROR(((U35+V35+AP35+AQ35)*BM35)-((U35+V35+AP35+AQ35)*'Daten 2019'!#REF!*'Daten 2019'!AS32/100)),0,((U35+V35+AP35+AQ35)*BM35)-((U35+V35+AP35+AQ35)*'Daten 2019'!#REF!*'Daten 2019'!AS32/100))+IF(ISERROR(((W35+X35+AR35+AS35)*BN35)-((W35+X35+AR35+AS35)*'Daten 2019'!#REF!*'Daten 2019'!AS32/100)),0,((W35+X35+AR35+AS35)*BN35)-((W35+X35+AR35+AS35)*'Daten 2019'!#REF!*'Daten 2019'!AS32/100))+IF(ISERROR(((Y35+Z35+AT35+AU35)*BO35)-((Y35+Z35+AT35+AU35)*'Daten 2019'!#REF!*'Daten 2019'!AS32/100)),0,((Y35+Z35+AT35+AU35)*BO35)-(( Y35+Z35+AT35+AU35)*'Daten 2019'!#REF!*'Daten 2019'!AS32/100))+IF(ISERROR(((AA35+AB35+AV35+AW35)*BP35)-((AA35+AB35+AV35+AW35)*'Daten 2019'!#REF!*'Daten 2019'!AS32/100)),0,((AA35+AB35+AV35+AW35)*BP35)-((AA35+AB35+AV35+AW35)*'Daten 2019'!#REF!*'Daten 2019'!AS32/100))+IF(ISERROR(((AC35+AD35+AX35+AY35)*BQ35)-((AC35+AD35+AX35+AY35)*'Daten 2019'!#REF!*'Daten 2019'!AS32/100)),0,(( AC35+AD35+AX35+AY35)*BQ35)-(( AC35+AD35+AX35+AY35)*'Daten 2019'!#REF!*'Daten 2019'!AS32/100))+IF(ISERROR(((AE35+AF35+AZ35+BA35)*BR35)-((AE35+AF35+AZ35+BA35)*'Daten 2019'!#REF!*'Daten 2019'!AS32/100)),0,(( AE35+AF35+AZ35+BA35)*BR35)-((AE35+AF35+AZ35+BA35)*'Daten 2019'!#REF!*'Daten 2019'!AS32/100))+IF(ISERROR(((AG35+AH35+BB35+BC35)*BS35)-(( AG35+AH35+BB35+BC35)*'Daten 2019'!#REF!*'Daten 2019'!AS32/100)),0,(( AG35+AH35+BB35+BC35)*BS35)-(( AG35+AH35+BB35+BC35)*'Daten 2019'!#REF!*'Daten 2019'!AS32/100))</f>
        <v>0</v>
      </c>
      <c r="BU35" s="712"/>
      <c r="BV35" s="730"/>
      <c r="BW35" s="401">
        <f>((G35+H35+J35+K35)*'Daten 2019'!AX31+(M35+O35+AJ35+AK35)*'Daten 2019'!AY31+(U35+V35+AP35+AQ35)*'Daten 2019'!BD32+(W35+X35+AR35+AS35)*'Daten 2019'!BE32+(Y35+Z35+AT35+AU35)*'Daten 2019'!BF32+(AA35+AB35+AV35+AW35)*'Daten 2019'!BG32+(AC35+AD35+AX35+AY35)*'Daten 2019'!BH32+(AE35+AF35+AZ35+BA35)*'Daten 2019'!BI32+(AG35+AH35+BB35+BC35)*'Daten 2019'!BJ32)*'Daten 2019'!AS32/100</f>
        <v>0</v>
      </c>
      <c r="BX35" s="389" t="s">
        <v>169</v>
      </c>
      <c r="BY35" s="267"/>
      <c r="BZ35" s="270"/>
      <c r="CA35" s="267"/>
      <c r="CB35" s="267"/>
      <c r="CC35" s="267"/>
    </row>
    <row r="36" spans="2:81" ht="16.5" customHeight="1" x14ac:dyDescent="0.25">
      <c r="B36" s="896"/>
      <c r="C36" s="899"/>
      <c r="D36" s="492"/>
      <c r="E36" s="493" t="s">
        <v>176</v>
      </c>
      <c r="F36" s="448"/>
      <c r="G36" s="494">
        <f>VT!G36</f>
        <v>0</v>
      </c>
      <c r="H36" s="495">
        <f>VT!H36</f>
        <v>0</v>
      </c>
      <c r="I36" s="502"/>
      <c r="J36" s="494">
        <f>VT!J36</f>
        <v>0</v>
      </c>
      <c r="K36" s="495">
        <f>VT!K36</f>
        <v>0</v>
      </c>
      <c r="L36" s="503"/>
      <c r="M36" s="905">
        <f>VT!M36</f>
        <v>0</v>
      </c>
      <c r="N36" s="906"/>
      <c r="O36" s="824">
        <f>VT!O36</f>
        <v>0</v>
      </c>
      <c r="P36" s="817"/>
      <c r="Q36" s="838"/>
      <c r="R36" s="838"/>
      <c r="S36" s="838"/>
      <c r="T36" s="901"/>
      <c r="U36" s="483">
        <f>VT!U36</f>
        <v>0</v>
      </c>
      <c r="V36" s="483">
        <f>VT!V36</f>
        <v>0</v>
      </c>
      <c r="W36" s="504">
        <f>VT!W36</f>
        <v>0</v>
      </c>
      <c r="X36" s="483">
        <f>VT!X36</f>
        <v>0</v>
      </c>
      <c r="Y36" s="504">
        <f>VT!Y36</f>
        <v>0</v>
      </c>
      <c r="Z36" s="483">
        <f>VT!Z36</f>
        <v>0</v>
      </c>
      <c r="AA36" s="504">
        <f>VT!AA36</f>
        <v>0</v>
      </c>
      <c r="AB36" s="483">
        <f>VT!AB36</f>
        <v>0</v>
      </c>
      <c r="AC36" s="504">
        <f>VT!AC36</f>
        <v>0</v>
      </c>
      <c r="AD36" s="483">
        <f>VT!AD36</f>
        <v>0</v>
      </c>
      <c r="AE36" s="504">
        <f>VT!AE36</f>
        <v>0</v>
      </c>
      <c r="AF36" s="483">
        <f>VT!AF36</f>
        <v>0</v>
      </c>
      <c r="AG36" s="504">
        <f>VT!AG36</f>
        <v>0</v>
      </c>
      <c r="AH36" s="484">
        <f>VT!AH36</f>
        <v>0</v>
      </c>
      <c r="AI36" s="452"/>
      <c r="AJ36" s="586">
        <f>VT!AJ36</f>
        <v>0</v>
      </c>
      <c r="AK36" s="588">
        <f>VT!AK36</f>
        <v>0</v>
      </c>
      <c r="AL36" s="837"/>
      <c r="AM36" s="838"/>
      <c r="AN36" s="838"/>
      <c r="AO36" s="901"/>
      <c r="AP36" s="483">
        <f>VT!AP36</f>
        <v>0</v>
      </c>
      <c r="AQ36" s="483">
        <f>VT!AQ36</f>
        <v>0</v>
      </c>
      <c r="AR36" s="483">
        <f>VT!AR36</f>
        <v>0</v>
      </c>
      <c r="AS36" s="483">
        <f>VT!AS36</f>
        <v>0</v>
      </c>
      <c r="AT36" s="483">
        <f>VT!AT36</f>
        <v>0</v>
      </c>
      <c r="AU36" s="483">
        <f>VT!AU36</f>
        <v>0</v>
      </c>
      <c r="AV36" s="483">
        <f>VT!AV36</f>
        <v>0</v>
      </c>
      <c r="AW36" s="483">
        <f>VT!AW36</f>
        <v>0</v>
      </c>
      <c r="AX36" s="483">
        <f>VT!AX36</f>
        <v>0</v>
      </c>
      <c r="AY36" s="483">
        <f>VT!AY36</f>
        <v>0</v>
      </c>
      <c r="AZ36" s="483">
        <f>VT!AZ36</f>
        <v>0</v>
      </c>
      <c r="BA36" s="483">
        <f>VT!BA36</f>
        <v>0</v>
      </c>
      <c r="BB36" s="483">
        <f>VT!BB36</f>
        <v>0</v>
      </c>
      <c r="BC36" s="484">
        <f>VT!BC36</f>
        <v>0</v>
      </c>
      <c r="BD36" s="606"/>
      <c r="BE36" s="386" t="s">
        <v>176</v>
      </c>
      <c r="BF36" s="402">
        <f>((G36+H36+J36+K36)*'Daten 2019'!Q33)+((M36+N36+O36+P36+AJ36+AK36)*'Daten 2019'!R33)+((Q36+R36+AL36+AM36)*'Daten 2019'!S33)+((U36+V36+AP36+AQ36)*'Daten 2019'!W33)+((W36+X36+AR36+AS36)*'Daten 2019'!X33)+((Y36+Z36+AT36+AU36)*'Daten 2019'!Y33)+((AA36+AB36+AV36+AW36)*'Daten 2019'!Z33)+((AC36+AD36+AX36+AY36)*'Daten 2019'!AA33)+((AE36+AF36+AZ36+BA36)*'Daten 2019'!AB33)+((AG36+AH36+BB36+BC36)*'Daten 2019'!AC33)</f>
        <v>0</v>
      </c>
      <c r="BG36" s="315">
        <f>IF(IF(IF(ISERROR(((BF36)-'Daten 2019'!AU33)/(BF36)),0,((BF36)-'Daten 2019'!AU33)/(BF36))&gt;0.5,('Daten 2019'!AU33+0.5*(IF(BF36&lt;'Daten 2019'!AV33,BF36,'Daten 2019'!AV33)-2*'Daten 2019'!AU33))/BF36,IF(ISERROR(((BF36)-'Daten 2019'!AU33)/(BF36)),0,((BF36)-'Daten 2019'!AU33)/(BF36)))&lt;0,0,IF(IF(ISERROR(((BF36)-'Daten 2019'!AU33)/(BF36)),0,((BF36)-'Daten 2019'!AU33)/(BF36))&gt;0.5,('Daten 2019'!AU33+0.5*(IF(BF36&lt;'Daten 2019'!AV33,BF36,'Daten 2019'!AV33)-2*'Daten 2019'!AU33))/BF36,IF(ISERROR(((BF36)-'Daten 2019'!AU33)/(BF36)),0,((BF36)-'Daten 2019'!AU33)/(BF36))))</f>
        <v>0</v>
      </c>
      <c r="BH36" s="316">
        <f>BT36/'Daten 2019'!AS33*100</f>
        <v>0</v>
      </c>
      <c r="BI36" s="396" t="str">
        <f>IF((G36+H36+J36+K36)&gt;0,((G36+H36+J36+K36)*BG36*IF('Daten 2019'!BM33=TRUE,'Daten 2019'!AE33,'Daten 2019'!#REF!)*'Daten 2019'!AS33/100/(G36+H36+J36+K36))+((G36+H36+J36+K36)*IF('Daten 2019'!BM33=TRUE,'Daten 2019'!Q33,'Daten 2019'!#REF!)*'Daten 2019'!AS33/100/(G36+H36+J36+K36)),"---")</f>
        <v>---</v>
      </c>
      <c r="BJ36" s="396" t="str">
        <f>IF((M36+O36+AJ36+AK36)&gt;0,((M36+O36+AJ36+AK36)*BG36*IF('Daten 2019'!BM33=TRUE,'Daten 2019'!AF33,'Daten 2019'!#REF!)*'Daten 2019'!AS33/100/(M36+O36+AJ36+AK36))+((M36+O36+AJ36+AK36)*IF('Daten 2019'!BM33=TRUE,'Daten 2019'!R33,'Daten 2019'!D33)*'Daten 2019'!AS33/100/(M36+O36+AJ36+AK36)),"---")</f>
        <v>---</v>
      </c>
      <c r="BK36" s="683"/>
      <c r="BL36" s="693"/>
      <c r="BM36" s="396" t="str">
        <f>IF((U36+V36+AP36+AQ36)&gt;0,((U36+V36+AP36+AQ36)*BG36*IF('Daten 2019'!$BM33=TRUE,'Daten 2019'!AK33,'Daten 2019'!#REF!)*'Daten 2019'!AS33/100/(U36+V36+AP36+AQ36))+((U36+V36+AP36+AQ36)*IF('Daten 2019'!$BM33=TRUE,'Daten 2019'!W33,'Daten 2019'!I33)*'Daten 2019'!AS33/100/(U36+V36+AP36+AQ36)),"---")</f>
        <v>---</v>
      </c>
      <c r="BN36" s="396" t="str">
        <f>IF((W36+X36+AR36+AS36)&gt;0,((V36+W36+AR36+AS36)*BG36*IF('Daten 2019'!$BM33=TRUE,'Daten 2019'!AL33,'Daten 2019'!#REF!)*'Daten 2019'!AS33/100/(V36+W36+AR36+AS36))+((W36+X36+AR36+AS36)*IF('Daten 2019'!$BM33=TRUE,'Daten 2019'!X33,'Daten 2019'!J33)*'Daten 2019'!AS33/100/(W36+X36+AR36+AS36)),"---")</f>
        <v>---</v>
      </c>
      <c r="BO36" s="396" t="str">
        <f>IF((Y36+Z36+AT36+AU36)&gt;0,((Y36+Z36+AT36+AU36)*BG36*IF('Daten 2019'!$BM33=TRUE,'Daten 2019'!AM33,'Daten 2019'!#REF!)*'Daten 2019'!AS33/100/(Y36+Z36+AT36+AU36))+((Y36+Z36+AT36+AU36)*IF('Daten 2019'!$BM33=TRUE,'Daten 2019'!Y33,'Daten 2019'!K33)*'Daten 2019'!AS33/100/(Y36+Z36+AT36+AU36)),"---")</f>
        <v>---</v>
      </c>
      <c r="BP36" s="396" t="str">
        <f>IF((AA36+AB36+AV36+AW36)&gt;0,((AA36+AB36+AV36+AW36)*BG36*IF('Daten 2019'!$BM33=TRUE,'Daten 2019'!AN33,'Daten 2019'!#REF!)*'Daten 2019'!AS33/100/(AA36+AB36+AV36+AW36))+((AA36+AB36+AV36+AW36)*IF('Daten 2019'!$BM33=TRUE,'Daten 2019'!Z33,'Daten 2019'!L33)*'Daten 2019'!AS33/100/(AA36+AB36+AV36+AW36)),"---")</f>
        <v>---</v>
      </c>
      <c r="BQ36" s="396" t="str">
        <f>IF((AC36+AD36+AX36+AY36)&gt;0,((AC36+AD36+AX36+AY36)*BG36*IF('Daten 2019'!$BM33=TRUE,'Daten 2019'!AO33,'Daten 2019'!#REF!)*'Daten 2019'!AS33/100/(AC36+AD36+AX36+AY36))+((AC36+AD36+AX36+AY36)*IF('Daten 2019'!$BM33=TRUE,'Daten 2019'!AA33,'Daten 2019'!M33)*'Daten 2019'!AS33/100/(AC36+AD36+AX36+AY36)),"---")</f>
        <v>---</v>
      </c>
      <c r="BR36" s="396" t="str">
        <f>IF((AE36+AF36+AZ36+BA36)&gt;0,((AE36+AF36+AZ36+BA36)*BG36*IF('Daten 2019'!$BM33=TRUE,'Daten 2019'!AP33,'Daten 2019'!#REF!)*'Daten 2019'!AS33/100/(AE36+AF36+AZ36+BA36))+((AE36+AF36+AZ36+BA36)*IF('Daten 2019'!$BM33=TRUE,'Daten 2019'!AB33,'Daten 2019'!N33)*'Daten 2019'!AS33/100/(AE36+AF36+AZ36+BA36)),"---")</f>
        <v>---</v>
      </c>
      <c r="BS36" s="396" t="str">
        <f>IF((AG36+AH36+BB36+BC36)&gt;0,((AA36+AB36+AV36+AW36)*BG36*IF('Daten 2019'!$BM33=TRUE,'Daten 2019'!AQ33,'Daten 2019'!#REF!)*'Daten 2019'!AS33/100/(AA36+AB36+AV36+AW36))+((AA36+AB36+AV36+AW36)*IF('Daten 2019'!$BM33=TRUE,'Daten 2019'!AC33,'Daten 2019'!O33)*'Daten 2019'!AS33/100/(AA36+AB36+AV36+AW36)),"---")</f>
        <v>---</v>
      </c>
      <c r="BT36" s="289">
        <f xml:space="preserve"> IF(ISERROR(((G36+H36+J36+K36)*BI36)-(( G36+H36+J36+K36)*'Daten 2019'!C33*'Daten 2019'!AS33/100)),0,(( G36+H36+J36+K36)*BI36)-(( G36+H36+J36+K36)*'Daten 2019'!C33*'Daten 2019'!AS33/100))+
IF(ISERROR(((M36+N36+O36+P36+AJ36+AK36)*BJ36)-((M36+N36+O36+P36+AJ36+AK36)*'Daten 2019'!D33*'Daten 2019'!AS33/100)),0,((M36+N36+O36+P36+AJ36+AK36)*BJ36)-((M36+N36+O36+P36+AJ36+AK36)*'Daten 2019'!D33*'Daten 2019'!AS33/100))+IF(ISERROR(((Q36+R36+AL36+AM36)*#REF!)-((Q36+R36+AL36+AM36)*'Daten 2019'!E33*'Daten 2019'!AS33/100)),0,((Q36+R36+AL36+AM36)*#REF!)-((Q36+R36+AL36+AM36)*'Daten 2019'!E33*'Daten 2019'!AS33/100))+IF(ISERROR(((S36+T36+AN36+AO36)*BK36)-((S36+T36+AN36+AO36)*'Daten 2019'!G33*'Daten 2019'!AS33/100)),0,((S36+T36+AN36+AO36)*BK36)-((S36+T36+AN36+AO36)*'Daten 2019'!G33*'Daten 2019'!AS33/100))+IF(ISERROR(((U36+V36+AP36+AQ36)*BM36)-((U36+V36+AP36+AQ36)*'Daten 2019'!#REF!*'Daten 2019'!AS33/100)),0,((U36+V36+AP36+AQ36)*BM36)-((U36+V36+AP36+AQ36)*'Daten 2019'!#REF!*'Daten 2019'!AS33/100))+IF(ISERROR(((W36+X36+AR36+AS36)*BN36)-((W36+X36+AR36+AS36)*'Daten 2019'!#REF!*'Daten 2019'!AS33/100)),0,((W36+X36+AR36+AS36)*BN36)-((W36+X36+AR36+AS36)*'Daten 2019'!#REF!*'Daten 2019'!AS33/100))+IF(ISERROR(((Y36+Z36+AT36+AU36)*BO36)-((Y36+Z36+AT36+AU36)*'Daten 2019'!#REF!*'Daten 2019'!AS33/100)),0,((Y36+Z36+AT36+AU36)*BO36)-(( Y36+Z36+AT36+AU36)*'Daten 2019'!#REF!*'Daten 2019'!AS33/100))+IF(ISERROR(((AA36+AB36+AV36+AW36)*BP36)-((AA36+AB36+AV36+AW36)*'Daten 2019'!#REF!*'Daten 2019'!AS33/100)),0,((AA36+AB36+AV36+AW36)*BP36)-((AA36+AB36+AV36+AW36)*'Daten 2019'!#REF!*'Daten 2019'!AS33/100))+IF(ISERROR(((AC36+AD36+AX36+AY36)*BQ36)-((AC36+AD36+AX36+AY36)*'Daten 2019'!#REF!*'Daten 2019'!AS33/100)),0,(( AC36+AD36+AX36+AY36)*BQ36)-(( AC36+AD36+AX36+AY36)*'Daten 2019'!#REF!*'Daten 2019'!AS33/100))+IF(ISERROR(((AE36+AF36+AZ36+BA36)*BR36)-((AE36+AF36+AZ36+BA36)*'Daten 2019'!#REF!*'Daten 2019'!AS33/100)),0,(( AE36+AF36+AZ36+BA36)*BR36)-((AE36+AF36+AZ36+BA36)*'Daten 2019'!#REF!*'Daten 2019'!AS33/100))+IF(ISERROR(((AG36+AH36+BB36+BC36)*BS36)-(( AG36+AH36+BB36+BC36)*'Daten 2019'!#REF!*'Daten 2019'!AS33/100)),0,(( AG36+AH36+BB36+BC36)*BS36)-(( AG36+AH36+BB36+BC36)*'Daten 2019'!#REF!*'Daten 2019'!AS33/100))</f>
        <v>0</v>
      </c>
      <c r="BU36" s="710">
        <f>BT36+BT37+BT38+BT39</f>
        <v>0</v>
      </c>
      <c r="BV36" s="730"/>
      <c r="BW36" s="289">
        <f>((G36+H36+J36+K36)*'Daten 2019'!AX32+(M36+O36+AJ36+AK36)*'Daten 2019'!AY32+(U36+V36+AP36+AQ36)*'Daten 2019'!BD33+(W36+X36+AR36+AS36)*'Daten 2019'!BE33+(Y36+Z36+AT36+AU36)*'Daten 2019'!BF33+(AA36+AB36+AV36+AW36)*'Daten 2019'!BG33+(AC36+AD36+AX36+AY36)*'Daten 2019'!BH33+(AE36+AF36+AZ36+BA36)*'Daten 2019'!BI33+(AG36+AH36+BB36+BC36)*'Daten 2019'!BJ33)*'Daten 2019'!AS33/100</f>
        <v>0</v>
      </c>
      <c r="BX36" s="386" t="s">
        <v>176</v>
      </c>
      <c r="BY36" s="267"/>
      <c r="BZ36" s="270"/>
      <c r="CA36" s="267"/>
      <c r="CB36" s="267"/>
      <c r="CC36" s="267"/>
    </row>
    <row r="37" spans="2:81" ht="16.5" customHeight="1" x14ac:dyDescent="0.25">
      <c r="B37" s="896"/>
      <c r="C37" s="899"/>
      <c r="D37" s="496"/>
      <c r="E37" s="497" t="s">
        <v>177</v>
      </c>
      <c r="F37" s="448"/>
      <c r="G37" s="498">
        <f>VT!G37</f>
        <v>0</v>
      </c>
      <c r="H37" s="499">
        <f>VT!H37</f>
        <v>0</v>
      </c>
      <c r="I37" s="502"/>
      <c r="J37" s="498">
        <f>VT!J37</f>
        <v>0</v>
      </c>
      <c r="K37" s="499">
        <f>VT!K37</f>
        <v>0</v>
      </c>
      <c r="L37" s="503"/>
      <c r="M37" s="818">
        <f>VT!M37</f>
        <v>0</v>
      </c>
      <c r="N37" s="819"/>
      <c r="O37" s="825">
        <f>VT!O37</f>
        <v>0</v>
      </c>
      <c r="P37" s="819"/>
      <c r="Q37" s="838"/>
      <c r="R37" s="838"/>
      <c r="S37" s="838"/>
      <c r="T37" s="901"/>
      <c r="U37" s="500">
        <f>VT!U37</f>
        <v>0</v>
      </c>
      <c r="V37" s="500">
        <f>VT!V37</f>
        <v>0</v>
      </c>
      <c r="W37" s="505">
        <f>VT!W37</f>
        <v>0</v>
      </c>
      <c r="X37" s="500">
        <f>VT!X37</f>
        <v>0</v>
      </c>
      <c r="Y37" s="505">
        <f>VT!Y37</f>
        <v>0</v>
      </c>
      <c r="Z37" s="500">
        <f>VT!Z37</f>
        <v>0</v>
      </c>
      <c r="AA37" s="505">
        <f>VT!AA37</f>
        <v>0</v>
      </c>
      <c r="AB37" s="500">
        <f>VT!AB37</f>
        <v>0</v>
      </c>
      <c r="AC37" s="505">
        <f>VT!AC37</f>
        <v>0</v>
      </c>
      <c r="AD37" s="500">
        <f>VT!AD37</f>
        <v>0</v>
      </c>
      <c r="AE37" s="505">
        <f>VT!AE37</f>
        <v>0</v>
      </c>
      <c r="AF37" s="500">
        <f>VT!AF37</f>
        <v>0</v>
      </c>
      <c r="AG37" s="505">
        <f>VT!AG37</f>
        <v>0</v>
      </c>
      <c r="AH37" s="501">
        <f>VT!AH37</f>
        <v>0</v>
      </c>
      <c r="AI37" s="452"/>
      <c r="AJ37" s="591">
        <f>VT!AJ37</f>
        <v>0</v>
      </c>
      <c r="AK37" s="587">
        <f>VT!AK37</f>
        <v>0</v>
      </c>
      <c r="AL37" s="837"/>
      <c r="AM37" s="838"/>
      <c r="AN37" s="838"/>
      <c r="AO37" s="901"/>
      <c r="AP37" s="483">
        <f>VT!AP37</f>
        <v>0</v>
      </c>
      <c r="AQ37" s="483">
        <f>VT!AQ37</f>
        <v>0</v>
      </c>
      <c r="AR37" s="483">
        <f>VT!AR37</f>
        <v>0</v>
      </c>
      <c r="AS37" s="483">
        <f>VT!AS37</f>
        <v>0</v>
      </c>
      <c r="AT37" s="483">
        <f>VT!AT37</f>
        <v>0</v>
      </c>
      <c r="AU37" s="483">
        <f>VT!AU37</f>
        <v>0</v>
      </c>
      <c r="AV37" s="483">
        <f>VT!AV37</f>
        <v>0</v>
      </c>
      <c r="AW37" s="483">
        <f>VT!AW37</f>
        <v>0</v>
      </c>
      <c r="AX37" s="483">
        <f>VT!AX37</f>
        <v>0</v>
      </c>
      <c r="AY37" s="483">
        <f>VT!AY37</f>
        <v>0</v>
      </c>
      <c r="AZ37" s="483">
        <f>VT!AZ37</f>
        <v>0</v>
      </c>
      <c r="BA37" s="483">
        <f>VT!BA37</f>
        <v>0</v>
      </c>
      <c r="BB37" s="483">
        <f>VT!BB37</f>
        <v>0</v>
      </c>
      <c r="BC37" s="484">
        <f>VT!BC37</f>
        <v>0</v>
      </c>
      <c r="BD37" s="606"/>
      <c r="BE37" s="388" t="s">
        <v>177</v>
      </c>
      <c r="BF37" s="403">
        <f>((G37+H37+J37+K37)*'Daten 2019'!Q34)+((M37+N37+O37+P37+AJ37+AK37)*'Daten 2019'!R34)+((Q37+R37+AL37+AM37)*'Daten 2019'!S34)+((U37+V37+AP37+AQ37)*'Daten 2019'!W34)+((W37+X37+AR37+AS37)*'Daten 2019'!X34)+((Y37+Z37+AT37+AU37)*'Daten 2019'!Y34)+((AA37+AB37+AV37+AW37)*'Daten 2019'!Z34)+((AC37+AD37+AX37+AY37)*'Daten 2019'!AA34)+((AE37+AF37+AZ37+BA37)*'Daten 2019'!AB34)+((AG37+AH37+BB37+BC37)*'Daten 2019'!AC34)</f>
        <v>0</v>
      </c>
      <c r="BG37" s="319">
        <f>IF(IF(IF(ISERROR(((BF37)-'Daten 2019'!AU34)/(BF37)),0,((BF37)-'Daten 2019'!AU34)/(BF37))&gt;0.5,('Daten 2019'!AU34+0.5*(IF(BF37&lt;'Daten 2019'!AV34,BF37,'Daten 2019'!AV34)-2*'Daten 2019'!AU34))/BF37,IF(ISERROR(((BF37)-'Daten 2019'!AU34)/(BF37)),0,((BF37)-'Daten 2019'!AU34)/(BF37)))&lt;0,0,IF(IF(ISERROR(((BF37)-'Daten 2019'!AU34)/(BF37)),0,((BF37)-'Daten 2019'!AU34)/(BF37))&gt;0.5,('Daten 2019'!AU34+0.5*(IF(BF37&lt;'Daten 2019'!AV34,BF37,'Daten 2019'!AV34)-2*'Daten 2019'!AU34))/BF37,IF(ISERROR(((BF37)-'Daten 2019'!AU34)/(BF37)),0,((BF37)-'Daten 2019'!AU34)/(BF37))))</f>
        <v>0</v>
      </c>
      <c r="BH37" s="320">
        <f>BT37/'Daten 2019'!AS34*100</f>
        <v>0</v>
      </c>
      <c r="BI37" s="404" t="str">
        <f>IF((G37+H37+J37+K37)&gt;0,((G37+H37+J37+K37)*BG37*IF('Daten 2019'!BM34=TRUE,'Daten 2019'!AE34,'Daten 2019'!#REF!)*'Daten 2019'!AS34/100/(G37+H37+J37+K37))+((G37+H37+J37+K37)*IF('Daten 2019'!BM34=TRUE,'Daten 2019'!Q34,'Daten 2019'!#REF!)*'Daten 2019'!AS34/100/(G37+H37+J37+K37)),"---")</f>
        <v>---</v>
      </c>
      <c r="BJ37" s="404" t="str">
        <f>IF((M37+O37+AJ37+AK37)&gt;0,((M37+O37+AJ37+AK37)*BG37*IF('Daten 2019'!BM34=TRUE,'Daten 2019'!AF34,'Daten 2019'!#REF!)*'Daten 2019'!AS34/100/(M37+O37+AJ37+AK37))+((M37+O37+AJ37+AK37)*IF('Daten 2019'!BM34=TRUE,'Daten 2019'!R34,'Daten 2019'!D34)*'Daten 2019'!AS34/100/(M37+O37+AJ37+AK37)),"---")</f>
        <v>---</v>
      </c>
      <c r="BK37" s="683"/>
      <c r="BL37" s="693"/>
      <c r="BM37" s="396" t="str">
        <f>IF((U37+V37+AP37+AQ37)&gt;0,((U37+V37+AP37+AQ37)*BG37*IF('Daten 2019'!$BM34=TRUE,'Daten 2019'!AK34,'Daten 2019'!#REF!)*'Daten 2019'!AS34/100/(U37+V37+AP37+AQ37))+((U37+V37+AP37+AQ37)*IF('Daten 2019'!$BM34=TRUE,'Daten 2019'!W34,'Daten 2019'!I34)*'Daten 2019'!AS34/100/(U37+V37+AP37+AQ37)),"---")</f>
        <v>---</v>
      </c>
      <c r="BN37" s="396" t="str">
        <f>IF((W37+X37+AR37+AS37)&gt;0,((V37+W37+AR37+AS37)*BG37*IF('Daten 2019'!$BM34=TRUE,'Daten 2019'!AL34,'Daten 2019'!#REF!)*'Daten 2019'!AS34/100/(V37+W37+AR37+AS37))+((W37+X37+AR37+AS37)*IF('Daten 2019'!$BM34=TRUE,'Daten 2019'!X34,'Daten 2019'!J34)*'Daten 2019'!AS34/100/(W37+X37+AR37+AS37)),"---")</f>
        <v>---</v>
      </c>
      <c r="BO37" s="396" t="str">
        <f>IF((Y37+Z37+AT37+AU37)&gt;0,((Y37+Z37+AT37+AU37)*BG37*IF('Daten 2019'!$BM34=TRUE,'Daten 2019'!AM34,'Daten 2019'!#REF!)*'Daten 2019'!AS34/100/(Y37+Z37+AT37+AU37))+((Y37+Z37+AT37+AU37)*IF('Daten 2019'!$BM34=TRUE,'Daten 2019'!Y34,'Daten 2019'!K34)*'Daten 2019'!AS34/100/(Y37+Z37+AT37+AU37)),"---")</f>
        <v>---</v>
      </c>
      <c r="BP37" s="396" t="str">
        <f>IF((AA37+AB37+AV37+AW37)&gt;0,((AA37+AB37+AV37+AW37)*BG37*IF('Daten 2019'!$BM34=TRUE,'Daten 2019'!AN34,'Daten 2019'!#REF!)*'Daten 2019'!AS34/100/(AA37+AB37+AV37+AW37))+((AA37+AB37+AV37+AW37)*IF('Daten 2019'!$BM34=TRUE,'Daten 2019'!Z34,'Daten 2019'!L34)*'Daten 2019'!AS34/100/(AA37+AB37+AV37+AW37)),"---")</f>
        <v>---</v>
      </c>
      <c r="BQ37" s="396" t="str">
        <f>IF((AC37+AD37+AX37+AY37)&gt;0,((AC37+AD37+AX37+AY37)*BG37*IF('Daten 2019'!$BM34=TRUE,'Daten 2019'!AO34,'Daten 2019'!#REF!)*'Daten 2019'!AS34/100/(AC37+AD37+AX37+AY37))+((AC37+AD37+AX37+AY37)*IF('Daten 2019'!$BM34=TRUE,'Daten 2019'!AA34,'Daten 2019'!M34)*'Daten 2019'!AS34/100/(AC37+AD37+AX37+AY37)),"---")</f>
        <v>---</v>
      </c>
      <c r="BR37" s="396" t="str">
        <f>IF((AE37+AF37+AZ37+BA37)&gt;0,((AE37+AF37+AZ37+BA37)*BG37*IF('Daten 2019'!$BM34=TRUE,'Daten 2019'!AP34,'Daten 2019'!#REF!)*'Daten 2019'!AS34/100/(AE37+AF37+AZ37+BA37))+((AE37+AF37+AZ37+BA37)*IF('Daten 2019'!$BM34=TRUE,'Daten 2019'!AB34,'Daten 2019'!N34)*'Daten 2019'!AS34/100/(AE37+AF37+AZ37+BA37)),"---")</f>
        <v>---</v>
      </c>
      <c r="BS37" s="396" t="str">
        <f>IF((AG37+AH37+BB37+BC37)&gt;0,((AA37+AB37+AV37+AW37)*BG37*IF('Daten 2019'!$BM34=TRUE,'Daten 2019'!AQ34,'Daten 2019'!#REF!)*'Daten 2019'!AS34/100/(AA37+AB37+AV37+AW37))+((AA37+AB37+AV37+AW37)*IF('Daten 2019'!$BM34=TRUE,'Daten 2019'!AC34,'Daten 2019'!O34)*'Daten 2019'!AS34/100/(AA37+AB37+AV37+AW37)),"---")</f>
        <v>---</v>
      </c>
      <c r="BT37" s="265">
        <f xml:space="preserve"> IF(ISERROR(((G37+H37+J37+K37)*BI37)-(( G37+H37+J37+K37)*'Daten 2019'!C34*'Daten 2019'!AS34/100)),0,(( G37+H37+J37+K37)*BI37)-(( G37+H37+J37+K37)*'Daten 2019'!C34*'Daten 2019'!AS34/100))+
IF(ISERROR(((M37+N37+O37+P37+AJ37+AK37)*BJ37)-((M37+N37+O37+P37+AJ37+AK37)*'Daten 2019'!D34*'Daten 2019'!AS34/100)),0,((M37+N37+O37+P37+AJ37+AK37)*BJ37)-((M37+N37+O37+P37+AJ37+AK37)*'Daten 2019'!D34*'Daten 2019'!AS34/100))+IF(ISERROR(((Q37+R37+AL37+AM37)*#REF!)-((Q37+R37+AL37+AM37)*'Daten 2019'!E34*'Daten 2019'!AS34/100)),0,((Q37+R37+AL37+AM37)*#REF!)-((Q37+R37+AL37+AM37)*'Daten 2019'!E34*'Daten 2019'!AS34/100))+IF(ISERROR(((S37+T37+AN37+AO37)*BK37)-((S37+T37+AN37+AO37)*'Daten 2019'!G34*'Daten 2019'!AS34/100)),0,((S37+T37+AN37+AO37)*BK37)-((S37+T37+AN37+AO37)*'Daten 2019'!G34*'Daten 2019'!AS34/100))+IF(ISERROR(((U37+V37+AP37+AQ37)*BM37)-((U37+V37+AP37+AQ37)*'Daten 2019'!#REF!*'Daten 2019'!AS34/100)),0,((U37+V37+AP37+AQ37)*BM37)-((U37+V37+AP37+AQ37)*'Daten 2019'!#REF!*'Daten 2019'!AS34/100))+IF(ISERROR(((W37+X37+AR37+AS37)*BN37)-((W37+X37+AR37+AS37)*'Daten 2019'!#REF!*'Daten 2019'!AS34/100)),0,((W37+X37+AR37+AS37)*BN37)-((W37+X37+AR37+AS37)*'Daten 2019'!#REF!*'Daten 2019'!AS34/100))+IF(ISERROR(((Y37+Z37+AT37+AU37)*BO37)-((Y37+Z37+AT37+AU37)*'Daten 2019'!#REF!*'Daten 2019'!AS34/100)),0,((Y37+Z37+AT37+AU37)*BO37)-(( Y37+Z37+AT37+AU37)*'Daten 2019'!#REF!*'Daten 2019'!AS34/100))+IF(ISERROR(((AA37+AB37+AV37+AW37)*BP37)-((AA37+AB37+AV37+AW37)*'Daten 2019'!#REF!*'Daten 2019'!AS34/100)),0,((AA37+AB37+AV37+AW37)*BP37)-((AA37+AB37+AV37+AW37)*'Daten 2019'!#REF!*'Daten 2019'!AS34/100))+IF(ISERROR(((AC37+AD37+AX37+AY37)*BQ37)-((AC37+AD37+AX37+AY37)*'Daten 2019'!#REF!*'Daten 2019'!AS34/100)),0,(( AC37+AD37+AX37+AY37)*BQ37)-(( AC37+AD37+AX37+AY37)*'Daten 2019'!#REF!*'Daten 2019'!AS34/100))+IF(ISERROR(((AE37+AF37+AZ37+BA37)*BR37)-((AE37+AF37+AZ37+BA37)*'Daten 2019'!#REF!*'Daten 2019'!AS34/100)),0,(( AE37+AF37+AZ37+BA37)*BR37)-((AE37+AF37+AZ37+BA37)*'Daten 2019'!#REF!*'Daten 2019'!AS34/100))+IF(ISERROR(((AG37+AH37+BB37+BC37)*BS37)-(( AG37+AH37+BB37+BC37)*'Daten 2019'!#REF!*'Daten 2019'!AS34/100)),0,(( AG37+AH37+BB37+BC37)*BS37)-(( AG37+AH37+BB37+BC37)*'Daten 2019'!#REF!*'Daten 2019'!AS34/100))</f>
        <v>0</v>
      </c>
      <c r="BU37" s="711"/>
      <c r="BV37" s="730"/>
      <c r="BW37" s="265">
        <f>((G37+H37+J37+K37)*'Daten 2019'!AX33+(M37+O37+AJ37+AK37)*'Daten 2019'!AY33+(U37+V37+AP37+AQ37)*'Daten 2019'!BD34+(W37+X37+AR37+AS37)*'Daten 2019'!BE34+(Y37+Z37+AT37+AU37)*'Daten 2019'!BF34+(AA37+AB37+AV37+AW37)*'Daten 2019'!BG34+(AC37+AD37+AX37+AY37)*'Daten 2019'!BH34+(AE37+AF37+AZ37+BA37)*'Daten 2019'!BI34+(AG37+AH37+BB37+BC37)*'Daten 2019'!BJ34)*'Daten 2019'!AS34/100</f>
        <v>0</v>
      </c>
      <c r="BX37" s="388" t="s">
        <v>177</v>
      </c>
      <c r="BY37" s="267"/>
      <c r="BZ37" s="270"/>
      <c r="CA37" s="267"/>
      <c r="CB37" s="267"/>
      <c r="CC37" s="267"/>
    </row>
    <row r="38" spans="2:81" ht="16.5" customHeight="1" x14ac:dyDescent="0.25">
      <c r="B38" s="896"/>
      <c r="C38" s="899"/>
      <c r="D38" s="496"/>
      <c r="E38" s="497" t="s">
        <v>174</v>
      </c>
      <c r="F38" s="448"/>
      <c r="G38" s="498">
        <f>VT!G38</f>
        <v>0</v>
      </c>
      <c r="H38" s="499">
        <f>VT!H38</f>
        <v>0</v>
      </c>
      <c r="I38" s="502"/>
      <c r="J38" s="498">
        <f>VT!J38</f>
        <v>0</v>
      </c>
      <c r="K38" s="499">
        <f>VT!K38</f>
        <v>0</v>
      </c>
      <c r="L38" s="503"/>
      <c r="M38" s="818">
        <f>VT!M38</f>
        <v>0</v>
      </c>
      <c r="N38" s="819"/>
      <c r="O38" s="825">
        <f>VT!O38</f>
        <v>0</v>
      </c>
      <c r="P38" s="819"/>
      <c r="Q38" s="838"/>
      <c r="R38" s="838"/>
      <c r="S38" s="838"/>
      <c r="T38" s="901"/>
      <c r="U38" s="483">
        <f>VT!U38</f>
        <v>0</v>
      </c>
      <c r="V38" s="483">
        <f>VT!V38</f>
        <v>0</v>
      </c>
      <c r="W38" s="504">
        <f>VT!W38</f>
        <v>0</v>
      </c>
      <c r="X38" s="483">
        <f>VT!X38</f>
        <v>0</v>
      </c>
      <c r="Y38" s="504">
        <f>VT!Y38</f>
        <v>0</v>
      </c>
      <c r="Z38" s="483">
        <f>VT!Z38</f>
        <v>0</v>
      </c>
      <c r="AA38" s="504">
        <f>VT!AA38</f>
        <v>0</v>
      </c>
      <c r="AB38" s="483">
        <f>VT!AB38</f>
        <v>0</v>
      </c>
      <c r="AC38" s="504">
        <f>VT!AC38</f>
        <v>0</v>
      </c>
      <c r="AD38" s="483">
        <f>VT!AD38</f>
        <v>0</v>
      </c>
      <c r="AE38" s="504">
        <f>VT!AE38</f>
        <v>0</v>
      </c>
      <c r="AF38" s="483">
        <f>VT!AF38</f>
        <v>0</v>
      </c>
      <c r="AG38" s="504">
        <f>VT!AG38</f>
        <v>0</v>
      </c>
      <c r="AH38" s="484">
        <f>VT!AH38</f>
        <v>0</v>
      </c>
      <c r="AI38" s="452"/>
      <c r="AJ38" s="591">
        <f>VT!AJ38</f>
        <v>0</v>
      </c>
      <c r="AK38" s="587">
        <f>VT!AK38</f>
        <v>0</v>
      </c>
      <c r="AL38" s="837"/>
      <c r="AM38" s="838"/>
      <c r="AN38" s="838"/>
      <c r="AO38" s="901"/>
      <c r="AP38" s="483">
        <f>VT!AP38</f>
        <v>0</v>
      </c>
      <c r="AQ38" s="483">
        <f>VT!AQ38</f>
        <v>0</v>
      </c>
      <c r="AR38" s="483">
        <f>VT!AR38</f>
        <v>0</v>
      </c>
      <c r="AS38" s="483">
        <f>VT!AS38</f>
        <v>0</v>
      </c>
      <c r="AT38" s="483">
        <f>VT!AT38</f>
        <v>0</v>
      </c>
      <c r="AU38" s="483">
        <f>VT!AU38</f>
        <v>0</v>
      </c>
      <c r="AV38" s="483">
        <f>VT!AV38</f>
        <v>0</v>
      </c>
      <c r="AW38" s="483">
        <f>VT!AW38</f>
        <v>0</v>
      </c>
      <c r="AX38" s="483">
        <f>VT!AX38</f>
        <v>0</v>
      </c>
      <c r="AY38" s="483">
        <f>VT!AY38</f>
        <v>0</v>
      </c>
      <c r="AZ38" s="483">
        <f>VT!AZ38</f>
        <v>0</v>
      </c>
      <c r="BA38" s="483">
        <f>VT!BA38</f>
        <v>0</v>
      </c>
      <c r="BB38" s="483">
        <f>VT!BB38</f>
        <v>0</v>
      </c>
      <c r="BC38" s="484">
        <f>VT!BC38</f>
        <v>0</v>
      </c>
      <c r="BD38" s="606"/>
      <c r="BE38" s="388" t="s">
        <v>174</v>
      </c>
      <c r="BF38" s="403">
        <f>((G38+H38+J38+K38)*'Daten 2019'!Q35)+((M38+N38+O38+P38+AJ38+AK38)*'Daten 2019'!R35)+((Q38+R38+AL38+AM38)*'Daten 2019'!S35)+((U38+V38+AP38+AQ38)*'Daten 2019'!W35)+((W38+X38+AR38+AS38)*'Daten 2019'!X35)+((Y38+Z38+AT38+AU38)*'Daten 2019'!Y35)+((AA38+AB38+AV38+AW38)*'Daten 2019'!Z35)+((AC38+AD38+AX38+AY38)*'Daten 2019'!AA35)+((AE38+AF38+AZ38+BA38)*'Daten 2019'!AB35)+((AG38+AH38+BB38+BC38)*'Daten 2019'!AC35)</f>
        <v>0</v>
      </c>
      <c r="BG38" s="319">
        <f>IF(IF(IF(ISERROR(((BF38)-'Daten 2019'!AU35)/(BF38)),0,((BF38)-'Daten 2019'!AU35)/(BF38))&gt;0.5,('Daten 2019'!AU35+0.5*(IF(BF38&lt;'Daten 2019'!AV35,BF38,'Daten 2019'!AV35)-2*'Daten 2019'!AU35))/BF38,IF(ISERROR(((BF38)-'Daten 2019'!AU35)/(BF38)),0,((BF38)-'Daten 2019'!AU35)/(BF38)))&lt;0,0,IF(IF(ISERROR(((BF38)-'Daten 2019'!AU35)/(BF38)),0,((BF38)-'Daten 2019'!AU35)/(BF38))&gt;0.5,('Daten 2019'!AU35+0.5*(IF(BF38&lt;'Daten 2019'!AV35,BF38,'Daten 2019'!AV35)-2*'Daten 2019'!AU35))/BF38,IF(ISERROR(((BF38)-'Daten 2019'!AU35)/(BF38)),0,((BF38)-'Daten 2019'!AU35)/(BF38))))</f>
        <v>0</v>
      </c>
      <c r="BH38" s="320">
        <f>BT38/'Daten 2019'!AS35*100</f>
        <v>0</v>
      </c>
      <c r="BI38" s="404" t="str">
        <f>IF((G38+H38+J38+K38)&gt;0,((G38+H38+J38+K38)*BG38*IF('Daten 2019'!BM35=TRUE,'Daten 2019'!AE35,'Daten 2019'!#REF!)*'Daten 2019'!AS35/100/(G38+H38+J38+K38))+((G38+H38+J38+K38)*IF('Daten 2019'!BM35=TRUE,'Daten 2019'!Q35,'Daten 2019'!#REF!)*'Daten 2019'!AS35/100/(G38+H38+J38+K38)),"---")</f>
        <v>---</v>
      </c>
      <c r="BJ38" s="404" t="str">
        <f>IF((M38+O38+AJ38+AK38)&gt;0,((M38+O38+AJ38+AK38)*BG38*IF('Daten 2019'!BM35=TRUE,'Daten 2019'!AF35,'Daten 2019'!#REF!)*'Daten 2019'!AS35/100/(M38+O38+AJ38+AK38))+((M38+O38+AJ38+AK38)*IF('Daten 2019'!BM35=TRUE,'Daten 2019'!R35,'Daten 2019'!D35)*'Daten 2019'!AS35/100/(M38+O38+AJ38+AK38)),"---")</f>
        <v>---</v>
      </c>
      <c r="BK38" s="683"/>
      <c r="BL38" s="693"/>
      <c r="BM38" s="396" t="str">
        <f>IF((U38+V38+AP38+AQ38)&gt;0,((U38+V38+AP38+AQ38)*BG38*IF('Daten 2019'!$BM35=TRUE,'Daten 2019'!AK35,'Daten 2019'!#REF!)*'Daten 2019'!AS35/100/(U38+V38+AP38+AQ38))+((U38+V38+AP38+AQ38)*IF('Daten 2019'!$BM35=TRUE,'Daten 2019'!W35,'Daten 2019'!I35)*'Daten 2019'!AS35/100/(U38+V38+AP38+AQ38)),"---")</f>
        <v>---</v>
      </c>
      <c r="BN38" s="396" t="str">
        <f>IF((W38+X38+AR38+AS38)&gt;0,((V38+W38+AR38+AS38)*BG38*IF('Daten 2019'!$BM35=TRUE,'Daten 2019'!AL35,'Daten 2019'!#REF!)*'Daten 2019'!AS35/100/(V38+W38+AR38+AS38))+((W38+X38+AR38+AS38)*IF('Daten 2019'!$BM35=TRUE,'Daten 2019'!X35,'Daten 2019'!J35)*'Daten 2019'!AS35/100/(W38+X38+AR38+AS38)),"---")</f>
        <v>---</v>
      </c>
      <c r="BO38" s="396" t="str">
        <f>IF((Y38+Z38+AT38+AU38)&gt;0,((Y38+Z38+AT38+AU38)*BG38*IF('Daten 2019'!$BM35=TRUE,'Daten 2019'!AM35,'Daten 2019'!#REF!)*'Daten 2019'!AS35/100/(Y38+Z38+AT38+AU38))+((Y38+Z38+AT38+AU38)*IF('Daten 2019'!$BM35=TRUE,'Daten 2019'!Y35,'Daten 2019'!K35)*'Daten 2019'!AS35/100/(Y38+Z38+AT38+AU38)),"---")</f>
        <v>---</v>
      </c>
      <c r="BP38" s="396" t="str">
        <f>IF((AA38+AB38+AV38+AW38)&gt;0,((AA38+AB38+AV38+AW38)*BG38*IF('Daten 2019'!$BM35=TRUE,'Daten 2019'!AN35,'Daten 2019'!#REF!)*'Daten 2019'!AS35/100/(AA38+AB38+AV38+AW38))+((AA38+AB38+AV38+AW38)*IF('Daten 2019'!$BM35=TRUE,'Daten 2019'!Z35,'Daten 2019'!L35)*'Daten 2019'!AS35/100/(AA38+AB38+AV38+AW38)),"---")</f>
        <v>---</v>
      </c>
      <c r="BQ38" s="396" t="str">
        <f>IF((AC38+AD38+AX38+AY38)&gt;0,((AC38+AD38+AX38+AY38)*BG38*IF('Daten 2019'!$BM35=TRUE,'Daten 2019'!AO35,'Daten 2019'!#REF!)*'Daten 2019'!AS35/100/(AC38+AD38+AX38+AY38))+((AC38+AD38+AX38+AY38)*IF('Daten 2019'!$BM35=TRUE,'Daten 2019'!AA35,'Daten 2019'!M35)*'Daten 2019'!AS35/100/(AC38+AD38+AX38+AY38)),"---")</f>
        <v>---</v>
      </c>
      <c r="BR38" s="396" t="str">
        <f>IF((AE38+AF38+AZ38+BA38)&gt;0,((AE38+AF38+AZ38+BA38)*BG38*IF('Daten 2019'!$BM35=TRUE,'Daten 2019'!AP35,'Daten 2019'!#REF!)*'Daten 2019'!AS35/100/(AE38+AF38+AZ38+BA38))+((AE38+AF38+AZ38+BA38)*IF('Daten 2019'!$BM35=TRUE,'Daten 2019'!AB35,'Daten 2019'!N35)*'Daten 2019'!AS35/100/(AE38+AF38+AZ38+BA38)),"---")</f>
        <v>---</v>
      </c>
      <c r="BS38" s="396" t="str">
        <f>IF((AG38+AH38+BB38+BC38)&gt;0,((AA38+AB38+AV38+AW38)*BG38*IF('Daten 2019'!$BM35=TRUE,'Daten 2019'!AQ35,'Daten 2019'!#REF!)*'Daten 2019'!AS35/100/(AA38+AB38+AV38+AW38))+((AA38+AB38+AV38+AW38)*IF('Daten 2019'!$BM35=TRUE,'Daten 2019'!AC35,'Daten 2019'!O35)*'Daten 2019'!AS35/100/(AA38+AB38+AV38+AW38)),"---")</f>
        <v>---</v>
      </c>
      <c r="BT38" s="305">
        <f xml:space="preserve"> IF(ISERROR(((G38+H38+J38+K38)*BI38)-(( G38+H38+J38+K38)*'Daten 2019'!C35*'Daten 2019'!AS35/100)),0,(( G38+H38+J38+K38)*BI38)-(( G38+H38+J38+K38)*'Daten 2019'!C35*'Daten 2019'!AS35/100))+
IF(ISERROR(((M38+N38+O38+P38+AJ38+AK38)*BJ38)-((M38+N38+O38+P38+AJ38+AK38)*'Daten 2019'!D35*'Daten 2019'!AS35/100)),0,((M38+N38+O38+P38+AJ38+AK38)*BJ38)-((M38+N38+O38+P38+AJ38+AK38)*'Daten 2019'!D35*'Daten 2019'!AS35/100))+IF(ISERROR(((Q38+R38+AL38+AM38)*#REF!)-((Q38+R38+AL38+AM38)*'Daten 2019'!E35*'Daten 2019'!AS35/100)),0,((Q38+R38+AL38+AM38)*#REF!)-((Q38+R38+AL38+AM38)*'Daten 2019'!E35*'Daten 2019'!AS35/100))+IF(ISERROR(((S38+T38+AN38+AO38)*BK38)-((S38+T38+AN38+AO38)*'Daten 2019'!G35*'Daten 2019'!AS35/100)),0,((S38+T38+AN38+AO38)*BK38)-((S38+T38+AN38+AO38)*'Daten 2019'!G35*'Daten 2019'!AS35/100))+IF(ISERROR(((U38+V38+AP38+AQ38)*BM38)-((U38+V38+AP38+AQ38)*'Daten 2019'!#REF!*'Daten 2019'!AS35/100)),0,((U38+V38+AP38+AQ38)*BM38)-((U38+V38+AP38+AQ38)*'Daten 2019'!#REF!*'Daten 2019'!AS35/100))+IF(ISERROR(((W38+X38+AR38+AS38)*BN38)-((W38+X38+AR38+AS38)*'Daten 2019'!#REF!*'Daten 2019'!AS35/100)),0,((W38+X38+AR38+AS38)*BN38)-((W38+X38+AR38+AS38)*'Daten 2019'!#REF!*'Daten 2019'!AS35/100))+IF(ISERROR(((Y38+Z38+AT38+AU38)*BO38)-((Y38+Z38+AT38+AU38)*'Daten 2019'!#REF!*'Daten 2019'!AS35/100)),0,((Y38+Z38+AT38+AU38)*BO38)-(( Y38+Z38+AT38+AU38)*'Daten 2019'!#REF!*'Daten 2019'!AS35/100))+IF(ISERROR(((AA38+AB38+AV38+AW38)*BP38)-((AA38+AB38+AV38+AW38)*'Daten 2019'!#REF!*'Daten 2019'!AS35/100)),0,((AA38+AB38+AV38+AW38)*BP38)-((AA38+AB38+AV38+AW38)*'Daten 2019'!#REF!*'Daten 2019'!AS35/100))+IF(ISERROR(((AC38+AD38+AX38+AY38)*BQ38)-((AC38+AD38+AX38+AY38)*'Daten 2019'!#REF!*'Daten 2019'!AS35/100)),0,(( AC38+AD38+AX38+AY38)*BQ38)-(( AC38+AD38+AX38+AY38)*'Daten 2019'!#REF!*'Daten 2019'!AS35/100))+IF(ISERROR(((AE38+AF38+AZ38+BA38)*BR38)-((AE38+AF38+AZ38+BA38)*'Daten 2019'!#REF!*'Daten 2019'!AS35/100)),0,(( AE38+AF38+AZ38+BA38)*BR38)-((AE38+AF38+AZ38+BA38)*'Daten 2019'!#REF!*'Daten 2019'!AS35/100))+IF(ISERROR(((AG38+AH38+BB38+BC38)*BS38)-(( AG38+AH38+BB38+BC38)*'Daten 2019'!#REF!*'Daten 2019'!AS35/100)),0,(( AG38+AH38+BB38+BC38)*BS38)-(( AG38+AH38+BB38+BC38)*'Daten 2019'!#REF!*'Daten 2019'!AS35/100))</f>
        <v>0</v>
      </c>
      <c r="BU38" s="711"/>
      <c r="BV38" s="730"/>
      <c r="BW38" s="305">
        <f>((G38+H38+J38+K38)*'Daten 2019'!AX34+(M38+O38+AJ38+AK38)*'Daten 2019'!AY34+(U38+V38+AP38+AQ38)*'Daten 2019'!BD35+(W38+X38+AR38+AS38)*'Daten 2019'!BE35+(Y38+Z38+AT38+AU38)*'Daten 2019'!BF35+(AA38+AB38+AV38+AW38)*'Daten 2019'!BG35+(AC38+AD38+AX38+AY38)*'Daten 2019'!BH35+(AE38+AF38+AZ38+BA38)*'Daten 2019'!BI35+(AG38+AH38+BB38+BC38)*'Daten 2019'!BJ35)*'Daten 2019'!AS35/100</f>
        <v>0</v>
      </c>
      <c r="BX38" s="388" t="s">
        <v>174</v>
      </c>
      <c r="BY38" s="267"/>
      <c r="BZ38" s="270"/>
      <c r="CA38" s="267"/>
      <c r="CB38" s="267"/>
      <c r="CC38" s="267"/>
    </row>
    <row r="39" spans="2:81" ht="16.5" customHeight="1" thickBot="1" x14ac:dyDescent="0.3">
      <c r="B39" s="897"/>
      <c r="C39" s="900"/>
      <c r="D39" s="486"/>
      <c r="E39" s="487" t="s">
        <v>175</v>
      </c>
      <c r="F39" s="448"/>
      <c r="G39" s="488">
        <f>VT!G39</f>
        <v>0</v>
      </c>
      <c r="H39" s="489">
        <f>VT!H39</f>
        <v>0</v>
      </c>
      <c r="I39" s="502"/>
      <c r="J39" s="488">
        <f>VT!J39</f>
        <v>0</v>
      </c>
      <c r="K39" s="489">
        <f>VT!K39</f>
        <v>0</v>
      </c>
      <c r="L39" s="503"/>
      <c r="M39" s="907">
        <f>VT!M39</f>
        <v>0</v>
      </c>
      <c r="N39" s="908"/>
      <c r="O39" s="823">
        <f>VT!O39</f>
        <v>0</v>
      </c>
      <c r="P39" s="815"/>
      <c r="Q39" s="903"/>
      <c r="R39" s="903"/>
      <c r="S39" s="903"/>
      <c r="T39" s="904"/>
      <c r="U39" s="490">
        <f>VT!U39</f>
        <v>0</v>
      </c>
      <c r="V39" s="490">
        <f>VT!V39</f>
        <v>0</v>
      </c>
      <c r="W39" s="506">
        <f>VT!W39</f>
        <v>0</v>
      </c>
      <c r="X39" s="490">
        <f>VT!X39</f>
        <v>0</v>
      </c>
      <c r="Y39" s="506">
        <f>VT!Y39</f>
        <v>0</v>
      </c>
      <c r="Z39" s="490">
        <f>VT!Z39</f>
        <v>0</v>
      </c>
      <c r="AA39" s="506">
        <f>VT!AA39</f>
        <v>0</v>
      </c>
      <c r="AB39" s="490">
        <f>VT!AB39</f>
        <v>0</v>
      </c>
      <c r="AC39" s="506">
        <f>VT!AC39</f>
        <v>0</v>
      </c>
      <c r="AD39" s="490">
        <f>VT!AD39</f>
        <v>0</v>
      </c>
      <c r="AE39" s="506">
        <f>VT!AE39</f>
        <v>0</v>
      </c>
      <c r="AF39" s="490">
        <f>VT!AF39</f>
        <v>0</v>
      </c>
      <c r="AG39" s="506">
        <f>VT!AG39</f>
        <v>0</v>
      </c>
      <c r="AH39" s="491">
        <f>VT!AH39</f>
        <v>0</v>
      </c>
      <c r="AI39" s="452"/>
      <c r="AJ39" s="592">
        <f>VT!AJ39</f>
        <v>0</v>
      </c>
      <c r="AK39" s="589">
        <f>VT!AK39</f>
        <v>0</v>
      </c>
      <c r="AL39" s="902"/>
      <c r="AM39" s="903"/>
      <c r="AN39" s="903"/>
      <c r="AO39" s="904"/>
      <c r="AP39" s="490">
        <f>VT!AP39</f>
        <v>0</v>
      </c>
      <c r="AQ39" s="490">
        <f>VT!AQ39</f>
        <v>0</v>
      </c>
      <c r="AR39" s="490">
        <f>VT!AR39</f>
        <v>0</v>
      </c>
      <c r="AS39" s="490">
        <f>VT!AS39</f>
        <v>0</v>
      </c>
      <c r="AT39" s="490">
        <f>VT!AT39</f>
        <v>0</v>
      </c>
      <c r="AU39" s="490">
        <f>VT!AU39</f>
        <v>0</v>
      </c>
      <c r="AV39" s="490">
        <f>VT!AV39</f>
        <v>0</v>
      </c>
      <c r="AW39" s="490">
        <f>VT!AW39</f>
        <v>0</v>
      </c>
      <c r="AX39" s="490">
        <f>VT!AX39</f>
        <v>0</v>
      </c>
      <c r="AY39" s="490">
        <f>VT!AY39</f>
        <v>0</v>
      </c>
      <c r="AZ39" s="490">
        <f>VT!AZ39</f>
        <v>0</v>
      </c>
      <c r="BA39" s="490">
        <f>VT!BA39</f>
        <v>0</v>
      </c>
      <c r="BB39" s="490">
        <f>VT!BB39</f>
        <v>0</v>
      </c>
      <c r="BC39" s="491">
        <f>VT!BC39</f>
        <v>0</v>
      </c>
      <c r="BD39" s="606"/>
      <c r="BE39" s="389" t="s">
        <v>175</v>
      </c>
      <c r="BF39" s="308">
        <f>((G39+H39+J39+K39)*'Daten 2019'!Q36)+((M39+N39+O39+P39+AJ39+AK39)*'Daten 2019'!R36)+((Q39+R39+AL39+AM39)*'Daten 2019'!S36)+((U39+V39+AP39+AQ39)*'Daten 2019'!W36)+((W39+X39+AR39+AS39)*'Daten 2019'!X36)+((Y39+Z39+AT39+AU39)*'Daten 2019'!Y36)+((AA39+AB39+AV39+AW39)*'Daten 2019'!Z36)+((AC39+AD39+AX39+AY39)*'Daten 2019'!AA36)+((AE39+AF39+AZ39+BA39)*'Daten 2019'!AB36)+((AG39+AH39+BB39+BC39)*'Daten 2019'!AC36)</f>
        <v>0</v>
      </c>
      <c r="BG39" s="324">
        <f>IF(IF(IF(ISERROR(((BF39)-'Daten 2019'!AU36)/(BF39)),0,((BF39)-'Daten 2019'!AU36)/(BF39))&gt;0.5,('Daten 2019'!AU36+0.5*(IF(BF39&lt;'Daten 2019'!AV36,BF39,'Daten 2019'!AV36)-2*'Daten 2019'!AU36))/BF39,IF(ISERROR(((BF39)-'Daten 2019'!AU36)/(BF39)),0,((BF39)-'Daten 2019'!AU36)/(BF39)))&lt;0,0,IF(IF(ISERROR(((BF39)-'Daten 2019'!AU36)/(BF39)),0,((BF39)-'Daten 2019'!AU36)/(BF39))&gt;0.5,('Daten 2019'!AU36+0.5*(IF(BF39&lt;'Daten 2019'!AV36,BF39,'Daten 2019'!AV36)-2*'Daten 2019'!AU36))/BF39,IF(ISERROR(((BF39)-'Daten 2019'!AU36)/(BF39)),0,((BF39)-'Daten 2019'!AU36)/(BF39))))</f>
        <v>0</v>
      </c>
      <c r="BH39" s="325">
        <f>BT39/'Daten 2019'!AS36*100</f>
        <v>0</v>
      </c>
      <c r="BI39" s="400" t="str">
        <f>IF((G39+H39+J39+K39)&gt;0,((G39+H39+J39+K39)*BG39*IF('Daten 2019'!BM36=TRUE,'Daten 2019'!AE36,'Daten 2019'!#REF!)*'Daten 2019'!AS36/100/(G39+H39+J39+K39))+((G39+H39+J39+K39)*IF('Daten 2019'!BM36=TRUE,'Daten 2019'!Q36,'Daten 2019'!#REF!)*'Daten 2019'!AS36/100/(G39+H39+J39+K39)),"---")</f>
        <v>---</v>
      </c>
      <c r="BJ39" s="400" t="str">
        <f>IF((M39+O39+AJ39+AK39)&gt;0,((M39+O39+AJ39+AK39)*BG39*IF('Daten 2019'!BM36=TRUE,'Daten 2019'!AF36,'Daten 2019'!#REF!)*'Daten 2019'!AS36/100/(M39+O39+AJ39+AK39))+((M39+O39+AJ39+AK39)*IF('Daten 2019'!BM36=TRUE,'Daten 2019'!R36,'Daten 2019'!D36)*'Daten 2019'!AS36/100/(M39+O39+AJ39+AK39)),"---")</f>
        <v>---</v>
      </c>
      <c r="BK39" s="694"/>
      <c r="BL39" s="696"/>
      <c r="BM39" s="400" t="str">
        <f>IF((U39+V39+AP39+AQ39)&gt;0,((U39+V39+AP39+AQ39)*BG39*IF('Daten 2019'!$BM36=TRUE,'Daten 2019'!AK36,'Daten 2019'!#REF!)*'Daten 2019'!AS36/100/(U39+V39+AP39+AQ39))+((U39+V39+AP39+AQ39)*IF('Daten 2019'!$BM36=TRUE,'Daten 2019'!W36,'Daten 2019'!I36)*'Daten 2019'!AS36/100/(U39+V39+AP39+AQ39)),"---")</f>
        <v>---</v>
      </c>
      <c r="BN39" s="400" t="str">
        <f>IF((W39+X39+AR39+AS39)&gt;0,((V39+W39+AR39+AS39)*BG39*IF('Daten 2019'!$BM36=TRUE,'Daten 2019'!AL36,'Daten 2019'!#REF!)*'Daten 2019'!AS36/100/(V39+W39+AR39+AS39))+((W39+X39+AR39+AS39)*IF('Daten 2019'!$BM36=TRUE,'Daten 2019'!X36,'Daten 2019'!J36)*'Daten 2019'!AS36/100/(W39+X39+AR39+AS39)),"---")</f>
        <v>---</v>
      </c>
      <c r="BO39" s="400" t="str">
        <f>IF((Y39+Z39+AT39+AU39)&gt;0,((Y39+Z39+AT39+AU39)*BG39*IF('Daten 2019'!$BM36=TRUE,'Daten 2019'!AM36,'Daten 2019'!#REF!)*'Daten 2019'!AS36/100/(Y39+Z39+AT39+AU39))+((Y39+Z39+AT39+AU39)*IF('Daten 2019'!$BM36=TRUE,'Daten 2019'!Y36,'Daten 2019'!K36)*'Daten 2019'!AS36/100/(Y39+Z39+AT39+AU39)),"---")</f>
        <v>---</v>
      </c>
      <c r="BP39" s="400" t="str">
        <f>IF((AA39+AB39+AV39+AW39)&gt;0,((AA39+AB39+AV39+AW39)*BG39*IF('Daten 2019'!$BM36=TRUE,'Daten 2019'!AN36,'Daten 2019'!#REF!)*'Daten 2019'!AS36/100/(AA39+AB39+AV39+AW39))+((AA39+AB39+AV39+AW39)*IF('Daten 2019'!$BM36=TRUE,'Daten 2019'!Z36,'Daten 2019'!L36)*'Daten 2019'!AS36/100/(AA39+AB39+AV39+AW39)),"---")</f>
        <v>---</v>
      </c>
      <c r="BQ39" s="400" t="str">
        <f>IF((AC39+AD39+AX39+AY39)&gt;0,((AC39+AD39+AX39+AY39)*BG39*IF('Daten 2019'!$BM36=TRUE,'Daten 2019'!AO36,'Daten 2019'!#REF!)*'Daten 2019'!AS36/100/(AC39+AD39+AX39+AY39))+((AC39+AD39+AX39+AY39)*IF('Daten 2019'!$BM36=TRUE,'Daten 2019'!AA36,'Daten 2019'!M36)*'Daten 2019'!AS36/100/(AC39+AD39+AX39+AY39)),"---")</f>
        <v>---</v>
      </c>
      <c r="BR39" s="400" t="str">
        <f>IF((AE39+AF39+AZ39+BA39)&gt;0,((AE39+AF39+AZ39+BA39)*BG39*IF('Daten 2019'!$BM36=TRUE,'Daten 2019'!AP36,'Daten 2019'!#REF!)*'Daten 2019'!AS36/100/(AE39+AF39+AZ39+BA39))+((AE39+AF39+AZ39+BA39)*IF('Daten 2019'!$BM36=TRUE,'Daten 2019'!AB36,'Daten 2019'!N36)*'Daten 2019'!AS36/100/(AE39+AF39+AZ39+BA39)),"---")</f>
        <v>---</v>
      </c>
      <c r="BS39" s="400" t="str">
        <f>IF((AG39+AH39+BB39+BC39)&gt;0,((AA39+AB39+AV39+AW39)*BG39*IF('Daten 2019'!$BM36=TRUE,'Daten 2019'!AQ36,'Daten 2019'!#REF!)*'Daten 2019'!AS36/100/(AA39+AB39+AV39+AW39))+((AA39+AB39+AV39+AW39)*IF('Daten 2019'!$BM36=TRUE,'Daten 2019'!AC36,'Daten 2019'!O36)*'Daten 2019'!AS36/100/(AA39+AB39+AV39+AW39)),"---")</f>
        <v>---</v>
      </c>
      <c r="BT39" s="405">
        <f xml:space="preserve"> IF(ISERROR(((G39+H39+J39+K39)*BI39)-(( G39+H39+J39+K39)*'Daten 2019'!C36*'Daten 2019'!AS36/100)),0,(( G39+H39+J39+K39)*BI39)-(( G39+H39+J39+K39)*'Daten 2019'!C36*'Daten 2019'!AS36/100))+
IF(ISERROR(((M39+N39+O39+P39+AJ39+AK39)*BJ39)-((M39+N39+O39+P39+AJ39+AK39)*'Daten 2019'!D36*'Daten 2019'!AS36/100)),0,((M39+N39+O39+P39+AJ39+AK39)*BJ39)-((M39+N39+O39+P39+AJ39+AK39)*'Daten 2019'!D36*'Daten 2019'!AS36/100))+IF(ISERROR(((Q39+R39+AL39+AM39)*#REF!)-((Q39+R39+AL39+AM39)*'Daten 2019'!E36*'Daten 2019'!AS36/100)),0,((Q39+R39+AL39+AM39)*#REF!)-((Q39+R39+AL39+AM39)*'Daten 2019'!E36*'Daten 2019'!AS36/100))+IF(ISERROR(((S39+T39+AN39+AO39)*BK39)-((S39+T39+AN39+AO39)*'Daten 2019'!G36*'Daten 2019'!AS36/100)),0,((S39+T39+AN39+AO39)*BK39)-((S39+T39+AN39+AO39)*'Daten 2019'!G36*'Daten 2019'!AS36/100))+IF(ISERROR(((U39+V39+AP39+AQ39)*BM39)-((U39+V39+AP39+AQ39)*'Daten 2019'!#REF!*'Daten 2019'!AS36/100)),0,((U39+V39+AP39+AQ39)*BM39)-((U39+V39+AP39+AQ39)*'Daten 2019'!#REF!*'Daten 2019'!AS36/100))+IF(ISERROR(((W39+X39+AR39+AS39)*BN39)-((W39+X39+AR39+AS39)*'Daten 2019'!#REF!*'Daten 2019'!AS36/100)),0,((W39+X39+AR39+AS39)*BN39)-((W39+X39+AR39+AS39)*'Daten 2019'!#REF!*'Daten 2019'!AS36/100))+IF(ISERROR(((Y39+Z39+AT39+AU39)*BO39)-((Y39+Z39+AT39+AU39)*'Daten 2019'!#REF!*'Daten 2019'!AS36/100)),0,((Y39+Z39+AT39+AU39)*BO39)-(( Y39+Z39+AT39+AU39)*'Daten 2019'!#REF!*'Daten 2019'!AS36/100))+IF(ISERROR(((AA39+AB39+AV39+AW39)*BP39)-((AA39+AB39+AV39+AW39)*'Daten 2019'!#REF!*'Daten 2019'!AS36/100)),0,((AA39+AB39+AV39+AW39)*BP39)-((AA39+AB39+AV39+AW39)*'Daten 2019'!#REF!*'Daten 2019'!AS36/100))+IF(ISERROR(((AC39+AD39+AX39+AY39)*BQ39)-((AC39+AD39+AX39+AY39)*'Daten 2019'!#REF!*'Daten 2019'!AS36/100)),0,(( AC39+AD39+AX39+AY39)*BQ39)-(( AC39+AD39+AX39+AY39)*'Daten 2019'!#REF!*'Daten 2019'!AS36/100))+IF(ISERROR(((AE39+AF39+AZ39+BA39)*BR39)-((AE39+AF39+AZ39+BA39)*'Daten 2019'!#REF!*'Daten 2019'!AS36/100)),0,(( AE39+AF39+AZ39+BA39)*BR39)-((AE39+AF39+AZ39+BA39)*'Daten 2019'!#REF!*'Daten 2019'!AS36/100))+IF(ISERROR(((AG39+AH39+BB39+BC39)*BS39)-(( AG39+AH39+BB39+BC39)*'Daten 2019'!#REF!*'Daten 2019'!AS36/100)),0,(( AG39+AH39+BB39+BC39)*BS39)-(( AG39+AH39+BB39+BC39)*'Daten 2019'!#REF!*'Daten 2019'!AS36/100))</f>
        <v>0</v>
      </c>
      <c r="BU39" s="712"/>
      <c r="BV39" s="731"/>
      <c r="BW39" s="405">
        <f>((G39+H39+J39+K39)*'Daten 2019'!AX35+(M39+O39+AJ39+AK39)*'Daten 2019'!AY35+(U39+V39+AP39+AQ39)*'Daten 2019'!BD36+(W39+X39+AR39+AS39)*'Daten 2019'!BE36+(Y39+Z39+AT39+AU39)*'Daten 2019'!BF36+(AA39+AB39+AV39+AW39)*'Daten 2019'!BG36+(AC39+AD39+AX39+AY39)*'Daten 2019'!BH36+(AE39+AF39+AZ39+BA39)*'Daten 2019'!BI36+(AG39+AH39+BB39+BC39)*'Daten 2019'!BJ36)*'Daten 2019'!AS36/100</f>
        <v>0</v>
      </c>
      <c r="BX39" s="389" t="s">
        <v>175</v>
      </c>
      <c r="BY39" s="267"/>
      <c r="BZ39" s="270"/>
      <c r="CA39" s="267"/>
      <c r="CB39" s="267"/>
      <c r="CC39" s="267"/>
    </row>
    <row r="41" spans="2:81" x14ac:dyDescent="0.25">
      <c r="B41" s="556" t="s">
        <v>178</v>
      </c>
      <c r="BF41" s="556" t="s">
        <v>195</v>
      </c>
    </row>
    <row r="44" spans="2:81" x14ac:dyDescent="0.25">
      <c r="AL44" s="509"/>
    </row>
  </sheetData>
  <sheetProtection algorithmName="SHA-512" hashValue="Dmy64Aoj64ED7JnK46jEOgA+NIWa3oO1U61ULL+/R+IIBv9bfqddEsHHr9NGexTbFoBjaZ4vp66BxpzjkFLBLQ==" saltValue="9AX+v5r7RDPp8UR2VuhIRQ==" spinCount="100000" sheet="1" objects="1" scenarios="1"/>
  <mergeCells count="131">
    <mergeCell ref="BW3:BW5"/>
    <mergeCell ref="BF2:BW2"/>
    <mergeCell ref="BF6:BW7"/>
    <mergeCell ref="O35:P35"/>
    <mergeCell ref="M36:N36"/>
    <mergeCell ref="O36:P36"/>
    <mergeCell ref="BU36:BU39"/>
    <mergeCell ref="M37:N37"/>
    <mergeCell ref="O37:P37"/>
    <mergeCell ref="M38:N38"/>
    <mergeCell ref="O38:P38"/>
    <mergeCell ref="M39:N39"/>
    <mergeCell ref="O39:P39"/>
    <mergeCell ref="M28:N28"/>
    <mergeCell ref="O28:P28"/>
    <mergeCell ref="BU28:BU31"/>
    <mergeCell ref="M29:N29"/>
    <mergeCell ref="O29:P29"/>
    <mergeCell ref="M30:N30"/>
    <mergeCell ref="O30:P30"/>
    <mergeCell ref="Q30:T39"/>
    <mergeCell ref="BU32:BU35"/>
    <mergeCell ref="M33:N33"/>
    <mergeCell ref="O33:P33"/>
    <mergeCell ref="M34:N34"/>
    <mergeCell ref="O34:P34"/>
    <mergeCell ref="M35:N35"/>
    <mergeCell ref="AN7:AO7"/>
    <mergeCell ref="S7:T7"/>
    <mergeCell ref="B7:E7"/>
    <mergeCell ref="M25:N25"/>
    <mergeCell ref="O25:P25"/>
    <mergeCell ref="M26:N26"/>
    <mergeCell ref="O26:P26"/>
    <mergeCell ref="M27:N27"/>
    <mergeCell ref="O27:P27"/>
    <mergeCell ref="AL30:AO39"/>
    <mergeCell ref="BK30:BL39"/>
    <mergeCell ref="M31:N31"/>
    <mergeCell ref="O31:P31"/>
    <mergeCell ref="M32:N32"/>
    <mergeCell ref="O32:P32"/>
    <mergeCell ref="BI8:BI28"/>
    <mergeCell ref="BM8:BS29"/>
    <mergeCell ref="BU8:BU11"/>
    <mergeCell ref="M16:N16"/>
    <mergeCell ref="O16:P16"/>
    <mergeCell ref="BU16:BU19"/>
    <mergeCell ref="M17:N17"/>
    <mergeCell ref="O17:P17"/>
    <mergeCell ref="M18:N18"/>
    <mergeCell ref="O18:P18"/>
    <mergeCell ref="M19:N19"/>
    <mergeCell ref="O19:P19"/>
    <mergeCell ref="M20:N20"/>
    <mergeCell ref="O20:P20"/>
    <mergeCell ref="BU20:BU23"/>
    <mergeCell ref="M21:N21"/>
    <mergeCell ref="O21:P21"/>
    <mergeCell ref="M22:N22"/>
    <mergeCell ref="O22:P22"/>
    <mergeCell ref="M23:N23"/>
    <mergeCell ref="O23:P23"/>
    <mergeCell ref="M24:N24"/>
    <mergeCell ref="O24:P24"/>
    <mergeCell ref="BU24:BU27"/>
    <mergeCell ref="BV8:BV39"/>
    <mergeCell ref="M9:N9"/>
    <mergeCell ref="O9:P9"/>
    <mergeCell ref="M10:N10"/>
    <mergeCell ref="O10:P10"/>
    <mergeCell ref="M11:N11"/>
    <mergeCell ref="B8:B39"/>
    <mergeCell ref="C8:C39"/>
    <mergeCell ref="G8:H28"/>
    <mergeCell ref="J8:K28"/>
    <mergeCell ref="M8:N8"/>
    <mergeCell ref="O8:P8"/>
    <mergeCell ref="U8:AH29"/>
    <mergeCell ref="O11:P11"/>
    <mergeCell ref="M12:N12"/>
    <mergeCell ref="O12:P12"/>
    <mergeCell ref="BU12:BU15"/>
    <mergeCell ref="M13:N13"/>
    <mergeCell ref="O13:P13"/>
    <mergeCell ref="M14:N14"/>
    <mergeCell ref="O14:P14"/>
    <mergeCell ref="M15:N15"/>
    <mergeCell ref="O15:P15"/>
    <mergeCell ref="AP8:BC29"/>
    <mergeCell ref="B6:E6"/>
    <mergeCell ref="M6:N6"/>
    <mergeCell ref="O6:P6"/>
    <mergeCell ref="U6:AH6"/>
    <mergeCell ref="AP6:BC6"/>
    <mergeCell ref="AT4:AU4"/>
    <mergeCell ref="AV4:AW4"/>
    <mergeCell ref="AX4:AY4"/>
    <mergeCell ref="AZ4:BA4"/>
    <mergeCell ref="BB4:BC4"/>
    <mergeCell ref="M5:N5"/>
    <mergeCell ref="O5:P5"/>
    <mergeCell ref="BT3:BV4"/>
    <mergeCell ref="Q4:R4"/>
    <mergeCell ref="S4:T4"/>
    <mergeCell ref="U4:V4"/>
    <mergeCell ref="W4:X4"/>
    <mergeCell ref="Y4:Z4"/>
    <mergeCell ref="AA4:AB4"/>
    <mergeCell ref="AC4:AD4"/>
    <mergeCell ref="AE4:AF4"/>
    <mergeCell ref="AG4:AH4"/>
    <mergeCell ref="AL3:BC3"/>
    <mergeCell ref="BF3:BF5"/>
    <mergeCell ref="BG3:BG5"/>
    <mergeCell ref="BH3:BH5"/>
    <mergeCell ref="BI3:BI5"/>
    <mergeCell ref="BJ3:BS4"/>
    <mergeCell ref="G2:H2"/>
    <mergeCell ref="J2:K2"/>
    <mergeCell ref="M2:AH2"/>
    <mergeCell ref="AJ2:BC2"/>
    <mergeCell ref="G3:H4"/>
    <mergeCell ref="J3:K4"/>
    <mergeCell ref="M3:P4"/>
    <mergeCell ref="Q3:AG3"/>
    <mergeCell ref="AJ3:AK4"/>
    <mergeCell ref="AL4:AM4"/>
    <mergeCell ref="AN4:AO4"/>
    <mergeCell ref="AP4:AQ4"/>
    <mergeCell ref="AR4:AS4"/>
  </mergeCells>
  <pageMargins left="0.7" right="0.7" top="0.78740157499999996" bottom="0.78740157499999996"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FF00"/>
    <pageSetUpPr autoPageBreaks="0"/>
  </sheetPr>
  <dimension ref="A1:CF43"/>
  <sheetViews>
    <sheetView showGridLines="0" showRowColHeaders="0" zoomScale="80" zoomScaleNormal="80" workbookViewId="0"/>
  </sheetViews>
  <sheetFormatPr baseColWidth="10" defaultColWidth="11.42578125" defaultRowHeight="15" x14ac:dyDescent="0.25"/>
  <cols>
    <col min="1" max="1" width="3" style="421" customWidth="1"/>
    <col min="2" max="2" width="2.7109375" style="421" hidden="1" customWidth="1"/>
    <col min="3" max="3" width="7.85546875" style="421" hidden="1" customWidth="1"/>
    <col min="4" max="4" width="3.42578125" style="421" hidden="1" customWidth="1"/>
    <col min="5" max="5" width="9.28515625" style="421" hidden="1" customWidth="1"/>
    <col min="6" max="6" width="3" style="421" hidden="1" customWidth="1"/>
    <col min="7" max="7" width="10.5703125" style="421" hidden="1" customWidth="1"/>
    <col min="8" max="8" width="11.42578125" style="421" hidden="1" customWidth="1"/>
    <col min="9" max="9" width="3.42578125" style="421" hidden="1" customWidth="1"/>
    <col min="10" max="10" width="10.140625" style="421" hidden="1" customWidth="1"/>
    <col min="11" max="11" width="12" style="421" hidden="1" customWidth="1"/>
    <col min="12" max="12" width="2.7109375" style="421" hidden="1" customWidth="1"/>
    <col min="13" max="14" width="8.42578125" style="421" hidden="1" customWidth="1"/>
    <col min="15" max="16" width="10" style="421" hidden="1" customWidth="1"/>
    <col min="17" max="20" width="11.42578125" style="421" hidden="1" customWidth="1"/>
    <col min="21" max="21" width="9.7109375" style="421" hidden="1" customWidth="1"/>
    <col min="22" max="22" width="11.42578125" style="421" hidden="1" customWidth="1"/>
    <col min="23" max="23" width="10.7109375" style="421" hidden="1" customWidth="1"/>
    <col min="24" max="24" width="10.85546875" style="421" hidden="1" customWidth="1"/>
    <col min="25" max="27" width="10.140625" style="421" hidden="1" customWidth="1"/>
    <col min="28" max="28" width="11" style="421" hidden="1" customWidth="1"/>
    <col min="29" max="29" width="10.42578125" style="421" hidden="1" customWidth="1"/>
    <col min="30" max="30" width="10.140625" style="421" hidden="1" customWidth="1"/>
    <col min="31" max="31" width="11" style="421" hidden="1" customWidth="1"/>
    <col min="32" max="32" width="10.28515625" style="421" hidden="1" customWidth="1"/>
    <col min="33" max="33" width="10.42578125" style="421" hidden="1" customWidth="1"/>
    <col min="34" max="34" width="11.140625" style="421" hidden="1" customWidth="1"/>
    <col min="35" max="35" width="3.85546875" style="421" hidden="1" customWidth="1"/>
    <col min="36" max="41" width="11.42578125" style="421" hidden="1" customWidth="1"/>
    <col min="42" max="42" width="10.140625" style="421" hidden="1" customWidth="1"/>
    <col min="43" max="43" width="11.42578125" style="421" hidden="1" customWidth="1"/>
    <col min="44" max="44" width="10.42578125" style="421" hidden="1" customWidth="1"/>
    <col min="45" max="45" width="10" style="421" hidden="1" customWidth="1"/>
    <col min="46" max="46" width="9.42578125" style="421" hidden="1" customWidth="1"/>
    <col min="47" max="47" width="11.28515625" style="421" hidden="1" customWidth="1"/>
    <col min="48" max="48" width="11.140625" style="421" hidden="1" customWidth="1"/>
    <col min="49" max="49" width="10.7109375" style="421" hidden="1" customWidth="1"/>
    <col min="50" max="50" width="10.28515625" style="421" hidden="1" customWidth="1"/>
    <col min="51" max="51" width="11.42578125" style="421" hidden="1" customWidth="1"/>
    <col min="52" max="52" width="9.42578125" style="421" hidden="1" customWidth="1"/>
    <col min="53" max="53" width="11.42578125" style="421" hidden="1" customWidth="1"/>
    <col min="54" max="54" width="10.7109375" style="421" hidden="1" customWidth="1"/>
    <col min="55" max="55" width="11" style="421" hidden="1" customWidth="1"/>
    <col min="56" max="56" width="3.42578125" style="210" hidden="1" customWidth="1"/>
    <col min="57" max="57" width="10.140625" style="210" bestFit="1" customWidth="1"/>
    <col min="58" max="58" width="10.7109375" style="210" customWidth="1"/>
    <col min="59" max="59" width="11.42578125" style="210"/>
    <col min="60" max="60" width="15.7109375" style="210" customWidth="1"/>
    <col min="61" max="61" width="16.7109375" style="210" customWidth="1"/>
    <col min="62" max="66" width="11.42578125" style="210"/>
    <col min="67" max="67" width="13.140625" style="210" bestFit="1" customWidth="1"/>
    <col min="68" max="68" width="14.140625" style="210" bestFit="1" customWidth="1"/>
    <col min="69" max="71" width="11.42578125" style="210"/>
    <col min="72" max="72" width="14.28515625" style="210" hidden="1" customWidth="1"/>
    <col min="73" max="73" width="15.28515625" style="210" hidden="1" customWidth="1"/>
    <col min="74" max="74" width="20.28515625" style="210" hidden="1" customWidth="1"/>
    <col min="75" max="16384" width="11.42578125" style="210"/>
  </cols>
  <sheetData>
    <row r="1" spans="1:84" ht="44.25" customHeight="1" thickBot="1" x14ac:dyDescent="0.3"/>
    <row r="2" spans="1:84" ht="21.75" customHeight="1" thickBot="1" x14ac:dyDescent="0.4">
      <c r="F2" s="423"/>
      <c r="G2" s="852" t="s">
        <v>63</v>
      </c>
      <c r="H2" s="855"/>
      <c r="I2" s="423"/>
      <c r="J2" s="852" t="s">
        <v>64</v>
      </c>
      <c r="K2" s="855"/>
      <c r="L2" s="423"/>
      <c r="M2" s="957" t="s">
        <v>16</v>
      </c>
      <c r="N2" s="958"/>
      <c r="O2" s="958"/>
      <c r="P2" s="958"/>
      <c r="Q2" s="958"/>
      <c r="R2" s="958"/>
      <c r="S2" s="958"/>
      <c r="T2" s="958"/>
      <c r="U2" s="958"/>
      <c r="V2" s="958"/>
      <c r="W2" s="958"/>
      <c r="X2" s="958"/>
      <c r="Y2" s="958"/>
      <c r="Z2" s="958"/>
      <c r="AA2" s="958"/>
      <c r="AB2" s="958"/>
      <c r="AC2" s="958"/>
      <c r="AD2" s="958"/>
      <c r="AE2" s="958"/>
      <c r="AF2" s="958"/>
      <c r="AG2" s="958"/>
      <c r="AH2" s="959"/>
      <c r="AI2" s="424"/>
      <c r="AJ2" s="957" t="s">
        <v>19</v>
      </c>
      <c r="AK2" s="958"/>
      <c r="AL2" s="958"/>
      <c r="AM2" s="958"/>
      <c r="AN2" s="958"/>
      <c r="AO2" s="958"/>
      <c r="AP2" s="958"/>
      <c r="AQ2" s="958"/>
      <c r="AR2" s="958"/>
      <c r="AS2" s="958"/>
      <c r="AT2" s="958"/>
      <c r="AU2" s="958"/>
      <c r="AV2" s="958"/>
      <c r="AW2" s="958"/>
      <c r="AX2" s="958"/>
      <c r="AY2" s="958"/>
      <c r="AZ2" s="958"/>
      <c r="BA2" s="958"/>
      <c r="BB2" s="958"/>
      <c r="BC2" s="959"/>
      <c r="BD2" s="212"/>
      <c r="BE2" s="212"/>
      <c r="BF2" s="741" t="s">
        <v>39</v>
      </c>
      <c r="BG2" s="742"/>
      <c r="BH2" s="742"/>
      <c r="BI2" s="742"/>
      <c r="BJ2" s="742"/>
      <c r="BK2" s="742"/>
      <c r="BL2" s="742"/>
      <c r="BM2" s="742"/>
      <c r="BN2" s="742"/>
      <c r="BO2" s="742"/>
      <c r="BP2" s="742"/>
      <c r="BQ2" s="742"/>
      <c r="BR2" s="742"/>
      <c r="BS2" s="742"/>
      <c r="BT2" s="742"/>
      <c r="BU2" s="742"/>
      <c r="BV2" s="743"/>
      <c r="BW2" s="619"/>
    </row>
    <row r="3" spans="1:84" ht="19.5" customHeight="1" x14ac:dyDescent="0.3">
      <c r="F3" s="423"/>
      <c r="G3" s="887" t="s">
        <v>29</v>
      </c>
      <c r="H3" s="893"/>
      <c r="I3" s="423"/>
      <c r="J3" s="887" t="s">
        <v>29</v>
      </c>
      <c r="K3" s="893"/>
      <c r="L3" s="423"/>
      <c r="M3" s="961" t="s">
        <v>29</v>
      </c>
      <c r="N3" s="962"/>
      <c r="O3" s="962"/>
      <c r="P3" s="963"/>
      <c r="Q3" s="849" t="s">
        <v>35</v>
      </c>
      <c r="R3" s="850"/>
      <c r="S3" s="850"/>
      <c r="T3" s="850"/>
      <c r="U3" s="850"/>
      <c r="V3" s="850"/>
      <c r="W3" s="850"/>
      <c r="X3" s="850"/>
      <c r="Y3" s="850"/>
      <c r="Z3" s="850"/>
      <c r="AA3" s="850"/>
      <c r="AB3" s="850"/>
      <c r="AC3" s="850"/>
      <c r="AD3" s="850"/>
      <c r="AE3" s="850"/>
      <c r="AF3" s="850"/>
      <c r="AG3" s="850"/>
      <c r="AH3" s="960"/>
      <c r="AI3" s="426"/>
      <c r="AJ3" s="961" t="s">
        <v>29</v>
      </c>
      <c r="AK3" s="963"/>
      <c r="AL3" s="849" t="s">
        <v>35</v>
      </c>
      <c r="AM3" s="850"/>
      <c r="AN3" s="850"/>
      <c r="AO3" s="850"/>
      <c r="AP3" s="850"/>
      <c r="AQ3" s="850"/>
      <c r="AR3" s="850"/>
      <c r="AS3" s="850"/>
      <c r="AT3" s="850"/>
      <c r="AU3" s="850"/>
      <c r="AV3" s="850"/>
      <c r="AW3" s="850"/>
      <c r="AX3" s="850"/>
      <c r="AY3" s="850"/>
      <c r="AZ3" s="850"/>
      <c r="BA3" s="850"/>
      <c r="BB3" s="850"/>
      <c r="BC3" s="960"/>
      <c r="BD3" s="213"/>
      <c r="BE3" s="213"/>
      <c r="BF3" s="912" t="s">
        <v>197</v>
      </c>
      <c r="BG3" s="870" t="s">
        <v>55</v>
      </c>
      <c r="BH3" s="864" t="s">
        <v>173</v>
      </c>
      <c r="BI3" s="863" t="s">
        <v>69</v>
      </c>
      <c r="BJ3" s="911" t="s">
        <v>47</v>
      </c>
      <c r="BK3" s="739"/>
      <c r="BL3" s="739"/>
      <c r="BM3" s="739"/>
      <c r="BN3" s="739"/>
      <c r="BO3" s="739"/>
      <c r="BP3" s="739"/>
      <c r="BQ3" s="739"/>
      <c r="BR3" s="739"/>
      <c r="BS3" s="913"/>
      <c r="BT3" s="719" t="s">
        <v>193</v>
      </c>
      <c r="BU3" s="714"/>
      <c r="BV3" s="715"/>
      <c r="BW3" s="619"/>
    </row>
    <row r="4" spans="1:84" ht="18.75" x14ac:dyDescent="0.3">
      <c r="F4" s="423"/>
      <c r="G4" s="887"/>
      <c r="H4" s="893"/>
      <c r="I4" s="423"/>
      <c r="J4" s="887"/>
      <c r="K4" s="893"/>
      <c r="L4" s="423"/>
      <c r="M4" s="884"/>
      <c r="N4" s="885"/>
      <c r="O4" s="885"/>
      <c r="P4" s="886"/>
      <c r="Q4" s="851" t="s">
        <v>33</v>
      </c>
      <c r="R4" s="851"/>
      <c r="S4" s="851" t="s">
        <v>34</v>
      </c>
      <c r="T4" s="851"/>
      <c r="U4" s="894" t="s">
        <v>70</v>
      </c>
      <c r="V4" s="851"/>
      <c r="W4" s="851" t="s">
        <v>71</v>
      </c>
      <c r="X4" s="851"/>
      <c r="Y4" s="851" t="s">
        <v>72</v>
      </c>
      <c r="Z4" s="851"/>
      <c r="AA4" s="851" t="s">
        <v>73</v>
      </c>
      <c r="AB4" s="851"/>
      <c r="AC4" s="851" t="s">
        <v>74</v>
      </c>
      <c r="AD4" s="851"/>
      <c r="AE4" s="851" t="s">
        <v>75</v>
      </c>
      <c r="AF4" s="851"/>
      <c r="AG4" s="851" t="s">
        <v>76</v>
      </c>
      <c r="AH4" s="872"/>
      <c r="AI4" s="426"/>
      <c r="AJ4" s="884"/>
      <c r="AK4" s="886"/>
      <c r="AL4" s="851" t="s">
        <v>33</v>
      </c>
      <c r="AM4" s="851"/>
      <c r="AN4" s="851" t="s">
        <v>34</v>
      </c>
      <c r="AO4" s="851"/>
      <c r="AP4" s="894" t="s">
        <v>70</v>
      </c>
      <c r="AQ4" s="851"/>
      <c r="AR4" s="851" t="s">
        <v>71</v>
      </c>
      <c r="AS4" s="851"/>
      <c r="AT4" s="851" t="s">
        <v>72</v>
      </c>
      <c r="AU4" s="851"/>
      <c r="AV4" s="851" t="s">
        <v>73</v>
      </c>
      <c r="AW4" s="851"/>
      <c r="AX4" s="851" t="s">
        <v>74</v>
      </c>
      <c r="AY4" s="851"/>
      <c r="AZ4" s="851" t="s">
        <v>75</v>
      </c>
      <c r="BA4" s="851"/>
      <c r="BB4" s="851" t="s">
        <v>76</v>
      </c>
      <c r="BC4" s="872"/>
      <c r="BD4" s="213"/>
      <c r="BE4" s="213"/>
      <c r="BF4" s="871"/>
      <c r="BG4" s="865"/>
      <c r="BH4" s="965"/>
      <c r="BI4" s="863"/>
      <c r="BJ4" s="720"/>
      <c r="BK4" s="717"/>
      <c r="BL4" s="717"/>
      <c r="BM4" s="717"/>
      <c r="BN4" s="717"/>
      <c r="BO4" s="717"/>
      <c r="BP4" s="717"/>
      <c r="BQ4" s="717"/>
      <c r="BR4" s="717"/>
      <c r="BS4" s="870"/>
      <c r="BT4" s="720"/>
      <c r="BU4" s="717"/>
      <c r="BV4" s="718"/>
      <c r="BW4" s="619"/>
    </row>
    <row r="5" spans="1:84" s="214" customFormat="1" ht="54" customHeight="1" thickBot="1" x14ac:dyDescent="0.3">
      <c r="A5" s="427"/>
      <c r="B5" s="427"/>
      <c r="C5" s="421"/>
      <c r="D5" s="421"/>
      <c r="E5" s="421"/>
      <c r="F5" s="423"/>
      <c r="G5" s="428" t="s">
        <v>38</v>
      </c>
      <c r="H5" s="429" t="s">
        <v>17</v>
      </c>
      <c r="I5" s="423"/>
      <c r="J5" s="428" t="s">
        <v>38</v>
      </c>
      <c r="K5" s="429" t="s">
        <v>17</v>
      </c>
      <c r="L5" s="423"/>
      <c r="M5" s="878" t="s">
        <v>38</v>
      </c>
      <c r="N5" s="879"/>
      <c r="O5" s="880" t="s">
        <v>151</v>
      </c>
      <c r="P5" s="879"/>
      <c r="Q5" s="430" t="s">
        <v>38</v>
      </c>
      <c r="R5" s="430" t="s">
        <v>17</v>
      </c>
      <c r="S5" s="430" t="s">
        <v>38</v>
      </c>
      <c r="T5" s="430" t="s">
        <v>17</v>
      </c>
      <c r="U5" s="512" t="s">
        <v>38</v>
      </c>
      <c r="V5" s="430" t="s">
        <v>17</v>
      </c>
      <c r="W5" s="430" t="s">
        <v>38</v>
      </c>
      <c r="X5" s="430" t="s">
        <v>17</v>
      </c>
      <c r="Y5" s="430" t="s">
        <v>38</v>
      </c>
      <c r="Z5" s="430" t="s">
        <v>17</v>
      </c>
      <c r="AA5" s="430" t="s">
        <v>38</v>
      </c>
      <c r="AB5" s="430" t="s">
        <v>17</v>
      </c>
      <c r="AC5" s="430" t="s">
        <v>38</v>
      </c>
      <c r="AD5" s="430" t="s">
        <v>17</v>
      </c>
      <c r="AE5" s="430" t="s">
        <v>38</v>
      </c>
      <c r="AF5" s="430" t="s">
        <v>17</v>
      </c>
      <c r="AG5" s="430" t="s">
        <v>38</v>
      </c>
      <c r="AH5" s="429" t="s">
        <v>17</v>
      </c>
      <c r="AI5" s="423"/>
      <c r="AJ5" s="428" t="s">
        <v>38</v>
      </c>
      <c r="AK5" s="430" t="s">
        <v>17</v>
      </c>
      <c r="AL5" s="430" t="s">
        <v>38</v>
      </c>
      <c r="AM5" s="430" t="s">
        <v>17</v>
      </c>
      <c r="AN5" s="430" t="s">
        <v>38</v>
      </c>
      <c r="AO5" s="430" t="s">
        <v>17</v>
      </c>
      <c r="AP5" s="512" t="s">
        <v>38</v>
      </c>
      <c r="AQ5" s="430" t="s">
        <v>17</v>
      </c>
      <c r="AR5" s="430" t="s">
        <v>38</v>
      </c>
      <c r="AS5" s="430" t="s">
        <v>17</v>
      </c>
      <c r="AT5" s="430" t="s">
        <v>38</v>
      </c>
      <c r="AU5" s="430" t="s">
        <v>17</v>
      </c>
      <c r="AV5" s="430" t="s">
        <v>38</v>
      </c>
      <c r="AW5" s="430" t="s">
        <v>17</v>
      </c>
      <c r="AX5" s="430" t="s">
        <v>38</v>
      </c>
      <c r="AY5" s="430" t="s">
        <v>17</v>
      </c>
      <c r="AZ5" s="430" t="s">
        <v>38</v>
      </c>
      <c r="BA5" s="430" t="s">
        <v>17</v>
      </c>
      <c r="BB5" s="430" t="s">
        <v>38</v>
      </c>
      <c r="BC5" s="429" t="s">
        <v>17</v>
      </c>
      <c r="BD5" s="211"/>
      <c r="BE5" s="211"/>
      <c r="BF5" s="934"/>
      <c r="BG5" s="968"/>
      <c r="BH5" s="966"/>
      <c r="BI5" s="964"/>
      <c r="BJ5" s="613" t="s">
        <v>48</v>
      </c>
      <c r="BK5" s="613" t="s">
        <v>49</v>
      </c>
      <c r="BL5" s="613" t="s">
        <v>50</v>
      </c>
      <c r="BM5" s="360" t="s">
        <v>120</v>
      </c>
      <c r="BN5" s="360" t="s">
        <v>121</v>
      </c>
      <c r="BO5" s="360" t="s">
        <v>122</v>
      </c>
      <c r="BP5" s="360" t="s">
        <v>123</v>
      </c>
      <c r="BQ5" s="360" t="s">
        <v>124</v>
      </c>
      <c r="BR5" s="360" t="s">
        <v>125</v>
      </c>
      <c r="BS5" s="360" t="s">
        <v>126</v>
      </c>
      <c r="BT5" s="613" t="s">
        <v>40</v>
      </c>
      <c r="BU5" s="358" t="s">
        <v>41</v>
      </c>
      <c r="BV5" s="359" t="s">
        <v>42</v>
      </c>
      <c r="BW5" s="620"/>
    </row>
    <row r="6" spans="1:84" s="214" customFormat="1" ht="18.75" hidden="1" customHeight="1" x14ac:dyDescent="0.25">
      <c r="A6" s="427"/>
      <c r="B6" s="988" t="s">
        <v>136</v>
      </c>
      <c r="C6" s="989"/>
      <c r="D6" s="989"/>
      <c r="E6" s="513" t="s">
        <v>44</v>
      </c>
      <c r="F6" s="423"/>
      <c r="G6" s="514">
        <v>35151</v>
      </c>
      <c r="H6" s="515" t="s">
        <v>65</v>
      </c>
      <c r="I6" s="423"/>
      <c r="J6" s="514">
        <v>35152</v>
      </c>
      <c r="K6" s="515" t="s">
        <v>66</v>
      </c>
      <c r="L6" s="423"/>
      <c r="M6" s="950">
        <v>35200</v>
      </c>
      <c r="N6" s="951"/>
      <c r="O6" s="952" t="s">
        <v>24</v>
      </c>
      <c r="P6" s="951"/>
      <c r="Q6" s="516">
        <v>35205</v>
      </c>
      <c r="R6" s="516" t="s">
        <v>140</v>
      </c>
      <c r="S6" s="516">
        <v>35202</v>
      </c>
      <c r="T6" s="516" t="s">
        <v>28</v>
      </c>
      <c r="U6" s="944"/>
      <c r="V6" s="945"/>
      <c r="W6" s="945"/>
      <c r="X6" s="945"/>
      <c r="Y6" s="945"/>
      <c r="Z6" s="945"/>
      <c r="AA6" s="945"/>
      <c r="AB6" s="945"/>
      <c r="AC6" s="945"/>
      <c r="AD6" s="945"/>
      <c r="AE6" s="945"/>
      <c r="AF6" s="945"/>
      <c r="AG6" s="945"/>
      <c r="AH6" s="946"/>
      <c r="AI6" s="423"/>
      <c r="AJ6" s="514">
        <v>35201</v>
      </c>
      <c r="AK6" s="516" t="s">
        <v>25</v>
      </c>
      <c r="AL6" s="516">
        <v>35208</v>
      </c>
      <c r="AM6" s="516" t="s">
        <v>148</v>
      </c>
      <c r="AN6" s="516">
        <v>35203</v>
      </c>
      <c r="AO6" s="516" t="s">
        <v>31</v>
      </c>
      <c r="AP6" s="944"/>
      <c r="AQ6" s="945"/>
      <c r="AR6" s="945"/>
      <c r="AS6" s="945"/>
      <c r="AT6" s="945"/>
      <c r="AU6" s="945"/>
      <c r="AV6" s="945"/>
      <c r="AW6" s="945"/>
      <c r="AX6" s="945"/>
      <c r="AY6" s="945"/>
      <c r="AZ6" s="945"/>
      <c r="BA6" s="945"/>
      <c r="BB6" s="945"/>
      <c r="BC6" s="946"/>
      <c r="BD6" s="211"/>
      <c r="BE6" s="211"/>
      <c r="BF6" s="973"/>
      <c r="BG6" s="974"/>
      <c r="BH6" s="974"/>
      <c r="BI6" s="974"/>
      <c r="BJ6" s="974"/>
      <c r="BK6" s="974"/>
      <c r="BL6" s="974"/>
      <c r="BM6" s="974"/>
      <c r="BN6" s="974"/>
      <c r="BO6" s="974"/>
      <c r="BP6" s="974"/>
      <c r="BQ6" s="974"/>
      <c r="BR6" s="974"/>
      <c r="BS6" s="974"/>
      <c r="BT6" s="974"/>
      <c r="BU6" s="974"/>
      <c r="BV6" s="975"/>
      <c r="BW6" s="620"/>
    </row>
    <row r="7" spans="1:84" s="214" customFormat="1" ht="19.5" hidden="1" thickBot="1" x14ac:dyDescent="0.3">
      <c r="A7" s="427"/>
      <c r="B7" s="990"/>
      <c r="C7" s="948"/>
      <c r="D7" s="948"/>
      <c r="E7" s="517" t="s">
        <v>145</v>
      </c>
      <c r="F7" s="423"/>
      <c r="G7" s="432">
        <v>35151</v>
      </c>
      <c r="H7" s="518" t="s">
        <v>65</v>
      </c>
      <c r="I7" s="448"/>
      <c r="J7" s="432">
        <v>35152</v>
      </c>
      <c r="K7" s="518" t="s">
        <v>66</v>
      </c>
      <c r="L7" s="448"/>
      <c r="M7" s="969"/>
      <c r="N7" s="970"/>
      <c r="O7" s="970"/>
      <c r="P7" s="970"/>
      <c r="Q7" s="970"/>
      <c r="R7" s="970"/>
      <c r="S7" s="970"/>
      <c r="T7" s="971"/>
      <c r="U7" s="947"/>
      <c r="V7" s="948"/>
      <c r="W7" s="948"/>
      <c r="X7" s="948"/>
      <c r="Y7" s="948"/>
      <c r="Z7" s="948"/>
      <c r="AA7" s="948"/>
      <c r="AB7" s="948"/>
      <c r="AC7" s="948"/>
      <c r="AD7" s="948"/>
      <c r="AE7" s="948"/>
      <c r="AF7" s="948"/>
      <c r="AG7" s="948"/>
      <c r="AH7" s="949"/>
      <c r="AI7" s="519"/>
      <c r="AJ7" s="520" t="s">
        <v>22</v>
      </c>
      <c r="AK7" s="521" t="s">
        <v>26</v>
      </c>
      <c r="AL7" s="521" t="s">
        <v>146</v>
      </c>
      <c r="AM7" s="521" t="s">
        <v>147</v>
      </c>
      <c r="AN7" s="521" t="s">
        <v>23</v>
      </c>
      <c r="AO7" s="522" t="s">
        <v>32</v>
      </c>
      <c r="AP7" s="947"/>
      <c r="AQ7" s="948"/>
      <c r="AR7" s="948"/>
      <c r="AS7" s="948"/>
      <c r="AT7" s="948"/>
      <c r="AU7" s="948"/>
      <c r="AV7" s="948"/>
      <c r="AW7" s="948"/>
      <c r="AX7" s="948"/>
      <c r="AY7" s="948"/>
      <c r="AZ7" s="948"/>
      <c r="BA7" s="948"/>
      <c r="BB7" s="948"/>
      <c r="BC7" s="949"/>
      <c r="BD7" s="226"/>
      <c r="BE7" s="226"/>
      <c r="BF7" s="973"/>
      <c r="BG7" s="974"/>
      <c r="BH7" s="974"/>
      <c r="BI7" s="974"/>
      <c r="BJ7" s="974"/>
      <c r="BK7" s="974"/>
      <c r="BL7" s="974"/>
      <c r="BM7" s="974"/>
      <c r="BN7" s="974"/>
      <c r="BO7" s="974"/>
      <c r="BP7" s="974"/>
      <c r="BQ7" s="974"/>
      <c r="BR7" s="974"/>
      <c r="BS7" s="974"/>
      <c r="BT7" s="974"/>
      <c r="BU7" s="974"/>
      <c r="BV7" s="975"/>
      <c r="BW7" s="620"/>
      <c r="BY7" s="230"/>
      <c r="BZ7" s="230"/>
      <c r="CA7" s="230"/>
      <c r="CB7" s="230"/>
    </row>
    <row r="8" spans="1:84" s="214" customFormat="1" ht="19.5" hidden="1" thickTop="1" x14ac:dyDescent="0.25">
      <c r="A8" s="427"/>
      <c r="B8" s="986" t="s">
        <v>137</v>
      </c>
      <c r="C8" s="987"/>
      <c r="D8" s="987"/>
      <c r="E8" s="523" t="s">
        <v>44</v>
      </c>
      <c r="F8" s="423"/>
      <c r="G8" s="436">
        <v>35151</v>
      </c>
      <c r="H8" s="524" t="s">
        <v>65</v>
      </c>
      <c r="I8" s="448"/>
      <c r="J8" s="436">
        <v>35152</v>
      </c>
      <c r="K8" s="524" t="s">
        <v>66</v>
      </c>
      <c r="L8" s="448"/>
      <c r="M8" s="525" t="s">
        <v>152</v>
      </c>
      <c r="N8" s="526" t="s">
        <v>154</v>
      </c>
      <c r="O8" s="527" t="s">
        <v>153</v>
      </c>
      <c r="P8" s="527" t="s">
        <v>155</v>
      </c>
      <c r="Q8" s="528" t="s">
        <v>138</v>
      </c>
      <c r="R8" s="529" t="s">
        <v>139</v>
      </c>
      <c r="S8" s="940"/>
      <c r="T8" s="941"/>
      <c r="U8" s="530">
        <v>35503</v>
      </c>
      <c r="V8" s="440" t="s">
        <v>92</v>
      </c>
      <c r="W8" s="440">
        <v>35504</v>
      </c>
      <c r="X8" s="440" t="s">
        <v>93</v>
      </c>
      <c r="Y8" s="440">
        <v>35505</v>
      </c>
      <c r="Z8" s="440" t="s">
        <v>94</v>
      </c>
      <c r="AA8" s="440">
        <v>355046</v>
      </c>
      <c r="AB8" s="440" t="s">
        <v>95</v>
      </c>
      <c r="AC8" s="440">
        <v>35507</v>
      </c>
      <c r="AD8" s="440" t="s">
        <v>96</v>
      </c>
      <c r="AE8" s="440">
        <v>35508</v>
      </c>
      <c r="AF8" s="440" t="s">
        <v>97</v>
      </c>
      <c r="AG8" s="440">
        <v>35509</v>
      </c>
      <c r="AH8" s="442" t="s">
        <v>98</v>
      </c>
      <c r="AI8" s="519"/>
      <c r="AJ8" s="531" t="s">
        <v>160</v>
      </c>
      <c r="AK8" s="527" t="s">
        <v>161</v>
      </c>
      <c r="AL8" s="528" t="s">
        <v>143</v>
      </c>
      <c r="AM8" s="529" t="s">
        <v>144</v>
      </c>
      <c r="AN8" s="940"/>
      <c r="AO8" s="941"/>
      <c r="AP8" s="445">
        <v>35513</v>
      </c>
      <c r="AQ8" s="445" t="s">
        <v>106</v>
      </c>
      <c r="AR8" s="445">
        <v>35514</v>
      </c>
      <c r="AS8" s="445" t="s">
        <v>107</v>
      </c>
      <c r="AT8" s="445">
        <v>35515</v>
      </c>
      <c r="AU8" s="445" t="s">
        <v>108</v>
      </c>
      <c r="AV8" s="445">
        <v>35516</v>
      </c>
      <c r="AW8" s="445" t="s">
        <v>109</v>
      </c>
      <c r="AX8" s="445">
        <v>35517</v>
      </c>
      <c r="AY8" s="445" t="s">
        <v>117</v>
      </c>
      <c r="AZ8" s="445">
        <v>35518</v>
      </c>
      <c r="BA8" s="445" t="s">
        <v>110</v>
      </c>
      <c r="BB8" s="445">
        <v>35519</v>
      </c>
      <c r="BC8" s="437" t="s">
        <v>111</v>
      </c>
      <c r="BD8" s="226"/>
      <c r="BE8" s="226"/>
      <c r="BF8" s="973"/>
      <c r="BG8" s="974"/>
      <c r="BH8" s="974"/>
      <c r="BI8" s="974"/>
      <c r="BJ8" s="974"/>
      <c r="BK8" s="974"/>
      <c r="BL8" s="974"/>
      <c r="BM8" s="974"/>
      <c r="BN8" s="974"/>
      <c r="BO8" s="974"/>
      <c r="BP8" s="974"/>
      <c r="BQ8" s="974"/>
      <c r="BR8" s="974"/>
      <c r="BS8" s="974"/>
      <c r="BT8" s="974"/>
      <c r="BU8" s="974"/>
      <c r="BV8" s="975"/>
      <c r="BW8" s="620"/>
      <c r="BY8" s="230"/>
      <c r="BZ8" s="230"/>
      <c r="CA8" s="230"/>
      <c r="CB8" s="230"/>
    </row>
    <row r="9" spans="1:84" s="214" customFormat="1" ht="19.5" hidden="1" thickBot="1" x14ac:dyDescent="0.3">
      <c r="A9" s="427"/>
      <c r="B9" s="875"/>
      <c r="C9" s="876"/>
      <c r="D9" s="876"/>
      <c r="E9" s="442" t="s">
        <v>145</v>
      </c>
      <c r="F9" s="423"/>
      <c r="G9" s="532">
        <v>35151</v>
      </c>
      <c r="H9" s="533" t="s">
        <v>65</v>
      </c>
      <c r="I9" s="448"/>
      <c r="J9" s="532">
        <v>35152</v>
      </c>
      <c r="K9" s="533" t="s">
        <v>66</v>
      </c>
      <c r="L9" s="448"/>
      <c r="M9" s="534" t="s">
        <v>156</v>
      </c>
      <c r="N9" s="535" t="s">
        <v>157</v>
      </c>
      <c r="O9" s="536" t="s">
        <v>158</v>
      </c>
      <c r="P9" s="536" t="s">
        <v>159</v>
      </c>
      <c r="Q9" s="953"/>
      <c r="R9" s="954"/>
      <c r="S9" s="955"/>
      <c r="T9" s="956"/>
      <c r="U9" s="537">
        <v>35523</v>
      </c>
      <c r="V9" s="537" t="s">
        <v>99</v>
      </c>
      <c r="W9" s="537">
        <v>35524</v>
      </c>
      <c r="X9" s="537" t="s">
        <v>100</v>
      </c>
      <c r="Y9" s="537">
        <v>35525</v>
      </c>
      <c r="Z9" s="537" t="s">
        <v>101</v>
      </c>
      <c r="AA9" s="537">
        <v>355246</v>
      </c>
      <c r="AB9" s="537" t="s">
        <v>102</v>
      </c>
      <c r="AC9" s="537">
        <v>35527</v>
      </c>
      <c r="AD9" s="537" t="s">
        <v>103</v>
      </c>
      <c r="AE9" s="537">
        <v>35528</v>
      </c>
      <c r="AF9" s="537" t="s">
        <v>104</v>
      </c>
      <c r="AG9" s="537">
        <v>35529</v>
      </c>
      <c r="AH9" s="538" t="s">
        <v>105</v>
      </c>
      <c r="AI9" s="519"/>
      <c r="AJ9" s="569" t="s">
        <v>162</v>
      </c>
      <c r="AK9" s="570" t="s">
        <v>163</v>
      </c>
      <c r="AL9" s="541" t="s">
        <v>141</v>
      </c>
      <c r="AM9" s="542" t="s">
        <v>142</v>
      </c>
      <c r="AN9" s="942"/>
      <c r="AO9" s="943"/>
      <c r="AP9" s="543">
        <v>35533</v>
      </c>
      <c r="AQ9" s="543" t="s">
        <v>112</v>
      </c>
      <c r="AR9" s="543">
        <v>35534</v>
      </c>
      <c r="AS9" s="543" t="s">
        <v>113</v>
      </c>
      <c r="AT9" s="543">
        <v>35535</v>
      </c>
      <c r="AU9" s="543" t="s">
        <v>114</v>
      </c>
      <c r="AV9" s="543">
        <v>35536</v>
      </c>
      <c r="AW9" s="543" t="s">
        <v>115</v>
      </c>
      <c r="AX9" s="543">
        <v>35537</v>
      </c>
      <c r="AY9" s="543" t="s">
        <v>116</v>
      </c>
      <c r="AZ9" s="543">
        <v>35538</v>
      </c>
      <c r="BA9" s="543" t="s">
        <v>118</v>
      </c>
      <c r="BB9" s="543">
        <v>35539</v>
      </c>
      <c r="BC9" s="544" t="s">
        <v>119</v>
      </c>
      <c r="BD9" s="226"/>
      <c r="BE9" s="226"/>
      <c r="BF9" s="924"/>
      <c r="BG9" s="925"/>
      <c r="BH9" s="925"/>
      <c r="BI9" s="925"/>
      <c r="BJ9" s="925"/>
      <c r="BK9" s="925"/>
      <c r="BL9" s="925"/>
      <c r="BM9" s="925"/>
      <c r="BN9" s="925"/>
      <c r="BO9" s="925"/>
      <c r="BP9" s="925"/>
      <c r="BQ9" s="925"/>
      <c r="BR9" s="925"/>
      <c r="BS9" s="925"/>
      <c r="BT9" s="925"/>
      <c r="BU9" s="925"/>
      <c r="BV9" s="926"/>
      <c r="BW9" s="621"/>
      <c r="BX9" s="230"/>
      <c r="BY9" s="230"/>
      <c r="BZ9" s="230"/>
      <c r="CA9" s="230"/>
      <c r="CB9" s="230"/>
    </row>
    <row r="10" spans="1:84" ht="15.75" customHeight="1" x14ac:dyDescent="0.25">
      <c r="B10" s="896" t="s">
        <v>170</v>
      </c>
      <c r="C10" s="999" t="s">
        <v>171</v>
      </c>
      <c r="D10" s="545"/>
      <c r="E10" s="455" t="s">
        <v>13</v>
      </c>
      <c r="F10" s="448"/>
      <c r="G10" s="991" t="s">
        <v>67</v>
      </c>
      <c r="H10" s="992"/>
      <c r="I10" s="448"/>
      <c r="J10" s="991" t="s">
        <v>67</v>
      </c>
      <c r="K10" s="992"/>
      <c r="L10" s="448"/>
      <c r="M10" s="937">
        <f>'TP &amp; AP'!M10:N10</f>
        <v>0</v>
      </c>
      <c r="N10" s="938"/>
      <c r="O10" s="936">
        <f>'TP &amp; AP'!O10:P10</f>
        <v>0</v>
      </c>
      <c r="P10" s="936"/>
      <c r="Q10" s="979" t="s">
        <v>37</v>
      </c>
      <c r="R10" s="980"/>
      <c r="S10" s="546">
        <f>'TP &amp; AP'!S10</f>
        <v>0</v>
      </c>
      <c r="T10" s="546">
        <f>'TP &amp; AP'!T10</f>
        <v>0</v>
      </c>
      <c r="U10" s="835" t="s">
        <v>91</v>
      </c>
      <c r="V10" s="836"/>
      <c r="W10" s="836"/>
      <c r="X10" s="836"/>
      <c r="Y10" s="836"/>
      <c r="Z10" s="836"/>
      <c r="AA10" s="836"/>
      <c r="AB10" s="836"/>
      <c r="AC10" s="836"/>
      <c r="AD10" s="836"/>
      <c r="AE10" s="836"/>
      <c r="AF10" s="836"/>
      <c r="AG10" s="836"/>
      <c r="AH10" s="803"/>
      <c r="AI10" s="452"/>
      <c r="AJ10" s="578">
        <f>'TP &amp; AP'!AJ10</f>
        <v>0</v>
      </c>
      <c r="AK10" s="567">
        <f>'TP &amp; AP'!AK10</f>
        <v>0</v>
      </c>
      <c r="AL10" s="979" t="s">
        <v>37</v>
      </c>
      <c r="AM10" s="980"/>
      <c r="AN10" s="564">
        <f>'TP &amp; AP'!AN10</f>
        <v>0</v>
      </c>
      <c r="AO10" s="564">
        <f>'TP &amp; AP'!AO10</f>
        <v>0</v>
      </c>
      <c r="AP10" s="835" t="s">
        <v>91</v>
      </c>
      <c r="AQ10" s="836"/>
      <c r="AR10" s="836"/>
      <c r="AS10" s="836"/>
      <c r="AT10" s="836"/>
      <c r="AU10" s="836"/>
      <c r="AV10" s="836"/>
      <c r="AW10" s="836"/>
      <c r="AX10" s="836"/>
      <c r="AY10" s="836"/>
      <c r="AZ10" s="836"/>
      <c r="BA10" s="836"/>
      <c r="BB10" s="836"/>
      <c r="BC10" s="803"/>
      <c r="BD10" s="260"/>
      <c r="BE10" s="363" t="s">
        <v>13</v>
      </c>
      <c r="BF10" s="261">
        <f>((M10+O10+AJ10+AK10)*'Daten 2015'!R5)+((S10+T10+AN10+AO10)*'Daten 2015'!V5)</f>
        <v>0</v>
      </c>
      <c r="BG10" s="262">
        <f>IF(IF(ISERROR(((BF10)-'Daten 2015'!AU5)/(BF10)),0,((BF10)-'Daten 2015'!AU5)/(BF10))&lt;0,0,IF(ISERROR(((BF10)-'Daten 2015'!AU5)/(BF10)),0,((BF10)-'Daten 2015'!AU5)/(BF10)))</f>
        <v>0</v>
      </c>
      <c r="BH10" s="263">
        <f>BT10/'Daten 2015'!AS5*100</f>
        <v>0</v>
      </c>
      <c r="BI10" s="909" t="s">
        <v>67</v>
      </c>
      <c r="BJ10" s="288" t="str">
        <f>IF((M10+O10+AJ10+AK10)&gt;0,((M10+O10+AJ10+AK10)*BG10*IF('Daten 2015'!AZ5=TRUE,'Daten 2015'!AF5,0)*'Daten 2015'!AS5/100/(M10+O10+AJ10+AK10))+((M10+O10+AJ10+AK10)*IF('Daten 2015'!AZ5=TRUE,'Daten 2015'!R5,'Daten 2015'!D5)*'Daten 2015'!AS5/100/(M10+O10+AJ10+AK10)),"---")</f>
        <v>---</v>
      </c>
      <c r="BK10" s="864" t="s">
        <v>37</v>
      </c>
      <c r="BL10" s="288" t="str">
        <f>IF((S10+T10+AN10+AO10)&gt;0,((S10+T10+AN10+AO10)*BG10*IF('Daten 2015'!AZ5=TRUE,'Daten 2015'!AJ5,0)*'Daten 2015'!AS5/100/(S10+T10+AN10+AO10))+((S10+T10+AN10+AO10)*IF('Daten 2015'!AZ5=TRUE,'Daten 2015'!V5,'Daten 2015'!H5)*'Daten 2015'!AS5/100/(S10+T10+AN10+AO10)),"---")</f>
        <v>---</v>
      </c>
      <c r="BM10" s="911" t="s">
        <v>91</v>
      </c>
      <c r="BN10" s="739"/>
      <c r="BO10" s="739"/>
      <c r="BP10" s="739"/>
      <c r="BQ10" s="739"/>
      <c r="BR10" s="739"/>
      <c r="BS10" s="913"/>
      <c r="BT10" s="305">
        <f>IF(ISERROR(((M10+O10+AJ10+AK10)*BJ10)-((M10+O10+AJ10+AK10)*'Daten 2015'!D5*'Daten 2015'!AS5/100)),0,((M10+O10+AJ10+AK10)*BJ10)-((M10+O10+AJ10+AK10)*'Daten 2015'!D5*'Daten 2015'!AS5/100))+IF(ISERROR(((S10+T10+AN10+AO10)*BL10)-((S10+T10+AN10+AO10)*'Daten 2015'!H5*'Daten 2015'!AS5/100)),0,((S10+T10+AN10+AO10)*BL10)-((S10+T10+AN10+AO10)*'Daten 2015'!H5*'Daten 2015'!AS5/100))</f>
        <v>0</v>
      </c>
      <c r="BU10" s="796">
        <f>(BT10+BT11+BT12+BT13)</f>
        <v>0</v>
      </c>
      <c r="BV10" s="724">
        <f>BU10+BU14+BU18+BU22+BU26+BU30+BU34+BU38</f>
        <v>0</v>
      </c>
      <c r="BW10" s="266" t="s">
        <v>13</v>
      </c>
      <c r="BX10" s="267"/>
      <c r="BY10" s="268"/>
      <c r="BZ10" s="269"/>
      <c r="CA10" s="268"/>
      <c r="CB10" s="270"/>
      <c r="CC10" s="268"/>
      <c r="CD10" s="268"/>
      <c r="CE10" s="268"/>
      <c r="CF10" s="268"/>
    </row>
    <row r="11" spans="1:84" ht="15.75" customHeight="1" x14ac:dyDescent="0.25">
      <c r="B11" s="896"/>
      <c r="C11" s="999"/>
      <c r="D11" s="547"/>
      <c r="E11" s="455" t="s">
        <v>0</v>
      </c>
      <c r="F11" s="448"/>
      <c r="G11" s="993"/>
      <c r="H11" s="994"/>
      <c r="I11" s="448"/>
      <c r="J11" s="993"/>
      <c r="K11" s="994"/>
      <c r="L11" s="448"/>
      <c r="M11" s="939">
        <f>'TP &amp; AP'!M11:N11</f>
        <v>0</v>
      </c>
      <c r="N11" s="936"/>
      <c r="O11" s="936">
        <f>'TP &amp; AP'!O11:P11</f>
        <v>0</v>
      </c>
      <c r="P11" s="936"/>
      <c r="Q11" s="981"/>
      <c r="R11" s="982"/>
      <c r="S11" s="546">
        <f>'TP &amp; AP'!S11</f>
        <v>0</v>
      </c>
      <c r="T11" s="546">
        <f>'TP &amp; AP'!T11</f>
        <v>0</v>
      </c>
      <c r="U11" s="837"/>
      <c r="V11" s="838"/>
      <c r="W11" s="838"/>
      <c r="X11" s="838"/>
      <c r="Y11" s="838"/>
      <c r="Z11" s="838"/>
      <c r="AA11" s="838"/>
      <c r="AB11" s="838"/>
      <c r="AC11" s="838"/>
      <c r="AD11" s="838"/>
      <c r="AE11" s="838"/>
      <c r="AF11" s="838"/>
      <c r="AG11" s="838"/>
      <c r="AH11" s="805"/>
      <c r="AI11" s="459"/>
      <c r="AJ11" s="579">
        <f>'TP &amp; AP'!AJ11</f>
        <v>0</v>
      </c>
      <c r="AK11" s="564">
        <f>'TP &amp; AP'!AK11</f>
        <v>0</v>
      </c>
      <c r="AL11" s="981"/>
      <c r="AM11" s="982"/>
      <c r="AN11" s="564">
        <f>'TP &amp; AP'!AN11</f>
        <v>0</v>
      </c>
      <c r="AO11" s="564">
        <f>'TP &amp; AP'!AO11</f>
        <v>0</v>
      </c>
      <c r="AP11" s="837"/>
      <c r="AQ11" s="838"/>
      <c r="AR11" s="838"/>
      <c r="AS11" s="838"/>
      <c r="AT11" s="838"/>
      <c r="AU11" s="838"/>
      <c r="AV11" s="838"/>
      <c r="AW11" s="838"/>
      <c r="AX11" s="838"/>
      <c r="AY11" s="838"/>
      <c r="AZ11" s="838"/>
      <c r="BA11" s="838"/>
      <c r="BB11" s="838"/>
      <c r="BC11" s="805"/>
      <c r="BD11" s="272"/>
      <c r="BE11" s="366" t="s">
        <v>0</v>
      </c>
      <c r="BF11" s="273">
        <f>((M11+O11+AJ11+AK11)*'Daten 2015'!R6)+((S11+T11+AN11+AO11)*'Daten 2015'!V6)</f>
        <v>0</v>
      </c>
      <c r="BG11" s="274">
        <f>IF(IF(ISERROR(((BF11)-'Daten 2015'!AU6)/(BF11)),0,((BF11)-'Daten 2015'!AU6)/(BF11))&lt;0,0,IF(ISERROR(((BF11)-'Daten 2015'!AU6)/(BF11)),0,((BF11)-'Daten 2015'!AU6)/(BF11)))</f>
        <v>0</v>
      </c>
      <c r="BH11" s="275">
        <f>BT11/'Daten 2015'!AS6*100</f>
        <v>0</v>
      </c>
      <c r="BI11" s="909"/>
      <c r="BJ11" s="264" t="str">
        <f>IF((M11+O11+AJ11+AK11)&gt;0,((M11+O11+AJ11+AK11)*BG11*IF('Daten 2015'!AZ6=TRUE,'Daten 2015'!AF6,0)*'Daten 2015'!AS6/100/(M11+O11+AJ11+AK11))+((M11+O11+AJ11+AK11)*IF('Daten 2015'!AZ6=TRUE,'Daten 2015'!R6,'Daten 2015'!D6)*'Daten 2015'!AS6/100/(M11+O11+AJ11+AK11)),"---")</f>
        <v>---</v>
      </c>
      <c r="BK11" s="965"/>
      <c r="BL11" s="264" t="str">
        <f>IF((S11+T11+AN11+AO11)&gt;0,((S11+T11+AN11+AO11)*BG11*IF('Daten 2015'!AZ6=TRUE,'Daten 2015'!AJ6,0)*'Daten 2015'!AS6/100/(S11+T11+AN11+AO11))+((S11+T11+AN11+AO11)*IF('Daten 2015'!AZ6=TRUE,'Daten 2015'!V6,'Daten 2015'!H6)*'Daten 2015'!AS6/100/(S11+T11+AN11+AO11)),"---")</f>
        <v>---</v>
      </c>
      <c r="BM11" s="911"/>
      <c r="BN11" s="739"/>
      <c r="BO11" s="739"/>
      <c r="BP11" s="739"/>
      <c r="BQ11" s="739"/>
      <c r="BR11" s="739"/>
      <c r="BS11" s="913"/>
      <c r="BT11" s="265">
        <f>IF(ISERROR(((M11+O11+AJ11+AK11)*BJ11)-((M11+O11+AJ11+AK11)*'Daten 2015'!D6*'Daten 2015'!AS6/100)),0,((M11+O11+AJ11+AK11)*BJ11)-((M11+O11+AJ11+AK11)*'Daten 2015'!D6*'Daten 2015'!AS6/100))+IF(ISERROR(((S11+T11+AN11+AO11)*BL11)-((S11+T11+AN11+AO11)*'Daten 2015'!H6*'Daten 2015'!AS6/100)),0,((S11+T11+AN11+AO11)*BL11)-((S11+T11+AN11+AO11)*'Daten 2015'!H6*'Daten 2015'!AS6/100))</f>
        <v>0</v>
      </c>
      <c r="BU11" s="796"/>
      <c r="BV11" s="724"/>
      <c r="BW11" s="276" t="s">
        <v>0</v>
      </c>
      <c r="BX11" s="267"/>
      <c r="BY11" s="268"/>
      <c r="BZ11" s="269"/>
      <c r="CA11" s="268"/>
      <c r="CB11" s="270"/>
      <c r="CC11" s="268"/>
      <c r="CD11" s="268"/>
      <c r="CE11" s="268"/>
      <c r="CF11" s="268"/>
    </row>
    <row r="12" spans="1:84" ht="15.75" customHeight="1" x14ac:dyDescent="0.25">
      <c r="B12" s="896"/>
      <c r="C12" s="999"/>
      <c r="D12" s="545"/>
      <c r="E12" s="455" t="s">
        <v>1</v>
      </c>
      <c r="F12" s="448"/>
      <c r="G12" s="993"/>
      <c r="H12" s="994"/>
      <c r="I12" s="448"/>
      <c r="J12" s="993"/>
      <c r="K12" s="994"/>
      <c r="L12" s="448"/>
      <c r="M12" s="939">
        <f>'TP &amp; AP'!M12:N12</f>
        <v>0</v>
      </c>
      <c r="N12" s="936"/>
      <c r="O12" s="936">
        <f>'TP &amp; AP'!O12:P12</f>
        <v>0</v>
      </c>
      <c r="P12" s="936"/>
      <c r="Q12" s="981"/>
      <c r="R12" s="982"/>
      <c r="S12" s="546">
        <f>'TP &amp; AP'!S12</f>
        <v>0</v>
      </c>
      <c r="T12" s="546">
        <f>'TP &amp; AP'!T12</f>
        <v>0</v>
      </c>
      <c r="U12" s="837"/>
      <c r="V12" s="838"/>
      <c r="W12" s="838"/>
      <c r="X12" s="838"/>
      <c r="Y12" s="838"/>
      <c r="Z12" s="838"/>
      <c r="AA12" s="838"/>
      <c r="AB12" s="838"/>
      <c r="AC12" s="838"/>
      <c r="AD12" s="838"/>
      <c r="AE12" s="838"/>
      <c r="AF12" s="838"/>
      <c r="AG12" s="838"/>
      <c r="AH12" s="805"/>
      <c r="AI12" s="452"/>
      <c r="AJ12" s="579">
        <f>'TP &amp; AP'!AJ12</f>
        <v>0</v>
      </c>
      <c r="AK12" s="564">
        <f>'TP &amp; AP'!AK12</f>
        <v>0</v>
      </c>
      <c r="AL12" s="981"/>
      <c r="AM12" s="982"/>
      <c r="AN12" s="564">
        <f>'TP &amp; AP'!AN12</f>
        <v>0</v>
      </c>
      <c r="AO12" s="564">
        <f>'TP &amp; AP'!AO12</f>
        <v>0</v>
      </c>
      <c r="AP12" s="837"/>
      <c r="AQ12" s="838"/>
      <c r="AR12" s="838"/>
      <c r="AS12" s="838"/>
      <c r="AT12" s="838"/>
      <c r="AU12" s="838"/>
      <c r="AV12" s="838"/>
      <c r="AW12" s="838"/>
      <c r="AX12" s="838"/>
      <c r="AY12" s="838"/>
      <c r="AZ12" s="838"/>
      <c r="BA12" s="838"/>
      <c r="BB12" s="838"/>
      <c r="BC12" s="805"/>
      <c r="BD12" s="260"/>
      <c r="BE12" s="366" t="s">
        <v>1</v>
      </c>
      <c r="BF12" s="273">
        <f>((M12+O12+AJ12+AK12)*'Daten 2015'!R7)+((S12+T12+AN12+AO12)*'Daten 2015'!V7)</f>
        <v>0</v>
      </c>
      <c r="BG12" s="274">
        <f>IF(IF(ISERROR(((BF12)-'Daten 2015'!AU7)/(BF12)),0,((BF12)-'Daten 2015'!AU7)/(BF12))&lt;0,0,IF(ISERROR(((BF12)-'Daten 2015'!AU7)/(BF12)),0,((BF12)-'Daten 2015'!AU7)/(BF12)))</f>
        <v>0</v>
      </c>
      <c r="BH12" s="275">
        <f>BT12/'Daten 2015'!AS7*100</f>
        <v>0</v>
      </c>
      <c r="BI12" s="909"/>
      <c r="BJ12" s="264" t="str">
        <f>IF((M12+O12+AJ12+AK12)&gt;0,((M12+O12+AJ12+AK12)*BG12*IF('Daten 2015'!AZ7=TRUE,'Daten 2015'!AF7,0)*'Daten 2015'!AS7/100/(M12+O12+AJ12+AK12))+((M12+O12+AJ12+AK12)*IF('Daten 2015'!AZ7=TRUE,'Daten 2015'!R7,'Daten 2015'!D7)*'Daten 2015'!AS7/100/(M12+O12+AJ12+AK12)),"---")</f>
        <v>---</v>
      </c>
      <c r="BK12" s="965"/>
      <c r="BL12" s="264" t="str">
        <f>IF((S12+T12+AN12+AO12)&gt;0,((S12+T12+AN12+AO12)*BG12*IF('Daten 2015'!AZ7=TRUE,'Daten 2015'!AJ7,0)*'Daten 2015'!AS7/100/(S12+T12+AN12+AO12))+((S12+T12+AN12+AO12)*IF('Daten 2015'!AZ7=TRUE,'Daten 2015'!V7,'Daten 2015'!H7)*'Daten 2015'!AS7/100/(S12+T12+AN12+AO12)),"---")</f>
        <v>---</v>
      </c>
      <c r="BM12" s="911"/>
      <c r="BN12" s="739"/>
      <c r="BO12" s="739"/>
      <c r="BP12" s="739"/>
      <c r="BQ12" s="739"/>
      <c r="BR12" s="739"/>
      <c r="BS12" s="913"/>
      <c r="BT12" s="265">
        <f>IF(ISERROR(((M12+O12+AJ12+AK12)*BJ12)-((M12+O12+AJ12+AK12)*'Daten 2015'!D7*'Daten 2015'!AS7/100)),0,((M12+O12+AJ12+AK12)*BJ12)-((M12+O12+AJ12+AK12)*'Daten 2015'!D7*'Daten 2015'!AS7/100))+IF(ISERROR(((S12+T12+AN12+AO12)*BL12)-((S12+T12+AN12+AO12)*'Daten 2015'!H7*'Daten 2015'!AS7/100)),0,((S12+T12+AN12+AO12)*BL12)-((S12+T12+AN12+AO12)*'Daten 2015'!H7*'Daten 2015'!AS7/100))</f>
        <v>0</v>
      </c>
      <c r="BU12" s="796"/>
      <c r="BV12" s="724"/>
      <c r="BW12" s="276" t="s">
        <v>1</v>
      </c>
      <c r="BX12" s="267"/>
      <c r="BY12" s="268"/>
      <c r="BZ12" s="269"/>
      <c r="CA12" s="268"/>
      <c r="CB12" s="270"/>
      <c r="CC12" s="268"/>
      <c r="CD12" s="268"/>
      <c r="CE12" s="268"/>
      <c r="CF12" s="268"/>
    </row>
    <row r="13" spans="1:84" ht="16.5" customHeight="1" thickBot="1" x14ac:dyDescent="0.3">
      <c r="B13" s="896"/>
      <c r="C13" s="999"/>
      <c r="D13" s="548"/>
      <c r="E13" s="455" t="s">
        <v>2</v>
      </c>
      <c r="F13" s="448"/>
      <c r="G13" s="993"/>
      <c r="H13" s="994"/>
      <c r="I13" s="448"/>
      <c r="J13" s="993"/>
      <c r="K13" s="994"/>
      <c r="L13" s="448"/>
      <c r="M13" s="972">
        <f>'TP &amp; AP'!M13:N13</f>
        <v>0</v>
      </c>
      <c r="N13" s="967"/>
      <c r="O13" s="967">
        <f>'TP &amp; AP'!O13:P13</f>
        <v>0</v>
      </c>
      <c r="P13" s="967"/>
      <c r="Q13" s="981"/>
      <c r="R13" s="982"/>
      <c r="S13" s="557">
        <f>'TP &amp; AP'!S13</f>
        <v>0</v>
      </c>
      <c r="T13" s="558">
        <f>'TP &amp; AP'!T13</f>
        <v>0</v>
      </c>
      <c r="U13" s="837"/>
      <c r="V13" s="838"/>
      <c r="W13" s="838"/>
      <c r="X13" s="838"/>
      <c r="Y13" s="838"/>
      <c r="Z13" s="838"/>
      <c r="AA13" s="838"/>
      <c r="AB13" s="838"/>
      <c r="AC13" s="838"/>
      <c r="AD13" s="838"/>
      <c r="AE13" s="838"/>
      <c r="AF13" s="838"/>
      <c r="AG13" s="838"/>
      <c r="AH13" s="805"/>
      <c r="AI13" s="452"/>
      <c r="AJ13" s="580">
        <f>'TP &amp; AP'!AJ13</f>
        <v>0</v>
      </c>
      <c r="AK13" s="568">
        <f>'TP &amp; AP'!AK13</f>
        <v>0</v>
      </c>
      <c r="AL13" s="981"/>
      <c r="AM13" s="982"/>
      <c r="AN13" s="568">
        <f>'TP &amp; AP'!AN13</f>
        <v>0</v>
      </c>
      <c r="AO13" s="568">
        <f>'TP &amp; AP'!AO13</f>
        <v>0</v>
      </c>
      <c r="AP13" s="837"/>
      <c r="AQ13" s="838"/>
      <c r="AR13" s="838"/>
      <c r="AS13" s="838"/>
      <c r="AT13" s="838"/>
      <c r="AU13" s="838"/>
      <c r="AV13" s="838"/>
      <c r="AW13" s="838"/>
      <c r="AX13" s="838"/>
      <c r="AY13" s="838"/>
      <c r="AZ13" s="838"/>
      <c r="BA13" s="838"/>
      <c r="BB13" s="838"/>
      <c r="BC13" s="805"/>
      <c r="BD13" s="260"/>
      <c r="BE13" s="369" t="s">
        <v>2</v>
      </c>
      <c r="BF13" s="278">
        <f>((M13+O13+AJ13+AK13)*'Daten 2015'!R8)+((S13+T13+AN13+AO13)*'Daten 2015'!V8)</f>
        <v>0</v>
      </c>
      <c r="BG13" s="279">
        <f>IF(IF(ISERROR(((BF13)-'Daten 2015'!AU8)/(BF13)),0,((BF13)-'Daten 2015'!AU8)/(BF13))&lt;0,0,IF(ISERROR(((BF13)-'Daten 2015'!AU8)/(BF13)),0,((BF13)-'Daten 2015'!AU8)/(BF13)))</f>
        <v>0</v>
      </c>
      <c r="BH13" s="280">
        <f>BT13/'Daten 2015'!AS8*100</f>
        <v>0</v>
      </c>
      <c r="BI13" s="909"/>
      <c r="BJ13" s="281" t="str">
        <f>IF((M13+O13+AJ13+AK13)&gt;0,((M13+O13+AJ13+AK13)*BG13*IF('Daten 2015'!AZ8=TRUE,'Daten 2015'!AF8,0)*'Daten 2015'!AS8/100/(M13+O13+AJ13+AK13))+((M13+O13+AJ13+AK13)*IF('Daten 2015'!AZ8=TRUE,'Daten 2015'!R8,'Daten 2015'!D8)*'Daten 2015'!AS8/100/(M13+O13+AJ13+AK13)),"---")</f>
        <v>---</v>
      </c>
      <c r="BK13" s="965"/>
      <c r="BL13" s="281" t="str">
        <f>IF((S13+T13+AN13+AO13)&gt;0,((S13+T13+AN13+AO13)*BG13*IF('Daten 2015'!AZ8=TRUE,'Daten 2015'!AJ8,0)*'Daten 2015'!AS8/100/(S13+T13+AN13+AO13))+((S13+T13+AN13+AO13)*IF('Daten 2015'!AZ8=TRUE,'Daten 2015'!V8,'Daten 2015'!H8)*'Daten 2015'!AS8/100/(S13+T13+AN13+AO13)),"---")</f>
        <v>---</v>
      </c>
      <c r="BM13" s="911"/>
      <c r="BN13" s="739"/>
      <c r="BO13" s="739"/>
      <c r="BP13" s="739"/>
      <c r="BQ13" s="739"/>
      <c r="BR13" s="739"/>
      <c r="BS13" s="913"/>
      <c r="BT13" s="282">
        <f>IF(ISERROR(((M13+O13+AJ13+AK13)*BJ13)-((M13+O13+AJ13+AK13)*'Daten 2015'!D8*'Daten 2015'!AS8/100)),0,((M13+O13+AJ13+AK13)*BJ13)-((M13+O13+AJ13+AK13)*'Daten 2015'!D8*'Daten 2015'!AS8/100))+IF(ISERROR(((S13+T13+AN13+AO13)*BL13)-((S13+T13+AN13+AO13)*'Daten 2015'!H8*'Daten 2015'!AS8/100)),0,((S13+T13+AN13+AO13)*BL13)-((S13+T13+AN13+AO13)*'Daten 2015'!H8*'Daten 2015'!AS8/100))</f>
        <v>0</v>
      </c>
      <c r="BU13" s="797"/>
      <c r="BV13" s="724"/>
      <c r="BW13" s="283" t="s">
        <v>2</v>
      </c>
      <c r="BX13" s="267"/>
      <c r="BY13" s="268"/>
      <c r="BZ13" s="269"/>
      <c r="CA13" s="268"/>
      <c r="CB13" s="270"/>
      <c r="CC13" s="268"/>
      <c r="CD13" s="268"/>
      <c r="CE13" s="268"/>
      <c r="CF13" s="268"/>
    </row>
    <row r="14" spans="1:84" ht="15.75" customHeight="1" x14ac:dyDescent="0.25">
      <c r="B14" s="896"/>
      <c r="C14" s="999"/>
      <c r="D14" s="549"/>
      <c r="E14" s="455" t="s">
        <v>3</v>
      </c>
      <c r="F14" s="448"/>
      <c r="G14" s="993"/>
      <c r="H14" s="994"/>
      <c r="I14" s="448"/>
      <c r="J14" s="993"/>
      <c r="K14" s="994"/>
      <c r="L14" s="448"/>
      <c r="M14" s="998">
        <f>'TP &amp; AP'!M14:N14</f>
        <v>0</v>
      </c>
      <c r="N14" s="935"/>
      <c r="O14" s="935">
        <f>'TP &amp; AP'!O14:P14</f>
        <v>0</v>
      </c>
      <c r="P14" s="935"/>
      <c r="Q14" s="981"/>
      <c r="R14" s="982"/>
      <c r="S14" s="546">
        <f>'TP &amp; AP'!S14</f>
        <v>0</v>
      </c>
      <c r="T14" s="546">
        <f>'TP &amp; AP'!T14</f>
        <v>0</v>
      </c>
      <c r="U14" s="837"/>
      <c r="V14" s="838"/>
      <c r="W14" s="838"/>
      <c r="X14" s="838"/>
      <c r="Y14" s="838"/>
      <c r="Z14" s="838"/>
      <c r="AA14" s="838"/>
      <c r="AB14" s="838"/>
      <c r="AC14" s="838"/>
      <c r="AD14" s="838"/>
      <c r="AE14" s="838"/>
      <c r="AF14" s="838"/>
      <c r="AG14" s="838"/>
      <c r="AH14" s="805"/>
      <c r="AI14" s="452"/>
      <c r="AJ14" s="578">
        <f>'TP &amp; AP'!AJ14</f>
        <v>0</v>
      </c>
      <c r="AK14" s="567">
        <f>'TP &amp; AP'!AK14</f>
        <v>0</v>
      </c>
      <c r="AL14" s="981"/>
      <c r="AM14" s="982"/>
      <c r="AN14" s="567">
        <f>'TP &amp; AP'!AN14</f>
        <v>0</v>
      </c>
      <c r="AO14" s="567">
        <f>'TP &amp; AP'!AO14</f>
        <v>0</v>
      </c>
      <c r="AP14" s="837"/>
      <c r="AQ14" s="838"/>
      <c r="AR14" s="838"/>
      <c r="AS14" s="838"/>
      <c r="AT14" s="838"/>
      <c r="AU14" s="838"/>
      <c r="AV14" s="838"/>
      <c r="AW14" s="838"/>
      <c r="AX14" s="838"/>
      <c r="AY14" s="838"/>
      <c r="AZ14" s="838"/>
      <c r="BA14" s="838"/>
      <c r="BB14" s="838"/>
      <c r="BC14" s="805"/>
      <c r="BD14" s="260"/>
      <c r="BE14" s="363" t="s">
        <v>3</v>
      </c>
      <c r="BF14" s="285">
        <f>((M14+O14+AJ14+AK14)*'Daten 2015'!R9)+((S14+T14+AN14+AO14)*'Daten 2015'!V9)</f>
        <v>0</v>
      </c>
      <c r="BG14" s="286">
        <f>IF(IF(ISERROR(((BF14)-'Daten 2015'!AU9)/(BF14)),0,((BF14)-'Daten 2015'!AU9)/(BF14))&lt;0,0,IF(ISERROR(((BF14)-'Daten 2015'!AU9)/(BF14)),0,((BF14)-'Daten 2015'!AU9)/(BF14)))</f>
        <v>0</v>
      </c>
      <c r="BH14" s="287">
        <f>BT14/'Daten 2015'!AS9*100</f>
        <v>0</v>
      </c>
      <c r="BI14" s="909"/>
      <c r="BJ14" s="288" t="str">
        <f>IF((M14+O14+AJ14+AK14)&gt;0,((M14+O14+AJ14+AK14)*BG14*IF('Daten 2015'!AZ9=TRUE,'Daten 2015'!AF9,0)*'Daten 2015'!AS9/100/(M14+O14+AJ14+AK14))+((M14+O14+AJ14+AK14)*IF('Daten 2015'!AZ9=TRUE,'Daten 2015'!R9,'Daten 2015'!D9)*'Daten 2015'!AS9/100/(M14+O14+AJ14+AK14)),"---")</f>
        <v>---</v>
      </c>
      <c r="BK14" s="965"/>
      <c r="BL14" s="288" t="str">
        <f>IF((S14+T14+AN14+AO14)&gt;0,((S14+T14+AN14+AO14)*BG14*IF('Daten 2015'!AZ9=TRUE,'Daten 2015'!AJ9,0)*'Daten 2015'!AS9/100/(S14+T14+AN14+AO14))+((S14+T14+AN14+AO14)*IF('Daten 2015'!AZ9=TRUE,'Daten 2015'!V9,'Daten 2015'!H9)*'Daten 2015'!AS9/100/(S14+T14+AN14+AO14)),"---")</f>
        <v>---</v>
      </c>
      <c r="BM14" s="911"/>
      <c r="BN14" s="739"/>
      <c r="BO14" s="739"/>
      <c r="BP14" s="739"/>
      <c r="BQ14" s="739"/>
      <c r="BR14" s="739"/>
      <c r="BS14" s="913"/>
      <c r="BT14" s="289">
        <f>IF(ISERROR(((M14+O14+AJ14+AK14)*BJ14)-((M14+O14+AJ14+AK14)*'Daten 2015'!D9*'Daten 2015'!AS9/100)),0,((M14+O14+AJ14+AK14)*BJ14)-((M14+O14+AJ14+AK14)*'Daten 2015'!D9*'Daten 2015'!AS9/100))+IF(ISERROR(((S14+T14+AN14+AO14)*BL14)-((S14+T14+AN14+AO14)*'Daten 2015'!H9*'Daten 2015'!AS9/100)),0,((S14+T14+AN14+AO14)*BL14)-((S14+T14+AN14+AO14)*'Daten 2015'!H9*'Daten 2015'!AS9/100))</f>
        <v>0</v>
      </c>
      <c r="BU14" s="795">
        <f>(BT14+BT15+BT16+BT17)</f>
        <v>0</v>
      </c>
      <c r="BV14" s="724"/>
      <c r="BW14" s="266" t="s">
        <v>3</v>
      </c>
      <c r="BX14" s="267"/>
      <c r="BY14" s="268"/>
      <c r="BZ14" s="269"/>
      <c r="CA14" s="268"/>
      <c r="CB14" s="270"/>
      <c r="CC14" s="268"/>
      <c r="CD14" s="268"/>
      <c r="CE14" s="268"/>
      <c r="CF14" s="268"/>
    </row>
    <row r="15" spans="1:84" ht="15.75" customHeight="1" x14ac:dyDescent="0.25">
      <c r="B15" s="896"/>
      <c r="C15" s="999"/>
      <c r="D15" s="547"/>
      <c r="E15" s="455" t="s">
        <v>4</v>
      </c>
      <c r="F15" s="448"/>
      <c r="G15" s="993"/>
      <c r="H15" s="994"/>
      <c r="I15" s="448"/>
      <c r="J15" s="993"/>
      <c r="K15" s="994"/>
      <c r="L15" s="448"/>
      <c r="M15" s="939">
        <f>'TP &amp; AP'!M15:N15</f>
        <v>0</v>
      </c>
      <c r="N15" s="936"/>
      <c r="O15" s="936">
        <f>'TP &amp; AP'!O15:P15</f>
        <v>0</v>
      </c>
      <c r="P15" s="936"/>
      <c r="Q15" s="981"/>
      <c r="R15" s="982"/>
      <c r="S15" s="546">
        <f>'TP &amp; AP'!S15</f>
        <v>0</v>
      </c>
      <c r="T15" s="546">
        <f>'TP &amp; AP'!T15</f>
        <v>0</v>
      </c>
      <c r="U15" s="837"/>
      <c r="V15" s="838"/>
      <c r="W15" s="838"/>
      <c r="X15" s="838"/>
      <c r="Y15" s="838"/>
      <c r="Z15" s="838"/>
      <c r="AA15" s="838"/>
      <c r="AB15" s="838"/>
      <c r="AC15" s="838"/>
      <c r="AD15" s="838"/>
      <c r="AE15" s="838"/>
      <c r="AF15" s="838"/>
      <c r="AG15" s="838"/>
      <c r="AH15" s="805"/>
      <c r="AI15" s="452"/>
      <c r="AJ15" s="579">
        <f>'TP &amp; AP'!AJ15</f>
        <v>0</v>
      </c>
      <c r="AK15" s="564">
        <f>'TP &amp; AP'!AK15</f>
        <v>0</v>
      </c>
      <c r="AL15" s="981"/>
      <c r="AM15" s="982"/>
      <c r="AN15" s="564">
        <f>'TP &amp; AP'!AN15</f>
        <v>0</v>
      </c>
      <c r="AO15" s="564">
        <f>'TP &amp; AP'!AO15</f>
        <v>0</v>
      </c>
      <c r="AP15" s="837"/>
      <c r="AQ15" s="838"/>
      <c r="AR15" s="838"/>
      <c r="AS15" s="838"/>
      <c r="AT15" s="838"/>
      <c r="AU15" s="838"/>
      <c r="AV15" s="838"/>
      <c r="AW15" s="838"/>
      <c r="AX15" s="838"/>
      <c r="AY15" s="838"/>
      <c r="AZ15" s="838"/>
      <c r="BA15" s="838"/>
      <c r="BB15" s="838"/>
      <c r="BC15" s="805"/>
      <c r="BD15" s="260"/>
      <c r="BE15" s="366" t="s">
        <v>4</v>
      </c>
      <c r="BF15" s="273">
        <f>((M15+O15+AJ15+AK15)*'Daten 2015'!R10)+((S15+T15+AN15+AO15)*'Daten 2015'!V10)</f>
        <v>0</v>
      </c>
      <c r="BG15" s="274">
        <f>IF(IF(ISERROR(((BF15)-'Daten 2015'!AU10)/(BF15)),0,((BF15)-'Daten 2015'!AU10)/(BF15))&lt;0,0,IF(ISERROR(((BF15)-'Daten 2015'!AU10)/(BF15)),0,((BF15)-'Daten 2015'!AU10)/(BF15)))</f>
        <v>0</v>
      </c>
      <c r="BH15" s="275">
        <f>BT15/'Daten 2015'!AS10*100</f>
        <v>0</v>
      </c>
      <c r="BI15" s="909"/>
      <c r="BJ15" s="264" t="str">
        <f>IF((M15+O15+AJ15+AK15)&gt;0,((M15+O15+AJ15+AK15)*BG15*IF('Daten 2015'!AZ10=TRUE,'Daten 2015'!AF10,0)*'Daten 2015'!AS10/100/(M15+O15+AJ15+AK15))+((M15+O15+AJ15+AK15)*IF('Daten 2015'!AZ10=TRUE,'Daten 2015'!R10,'Daten 2015'!D10)*'Daten 2015'!AS10/100/(M15+O15+AJ15+AK15)),"---")</f>
        <v>---</v>
      </c>
      <c r="BK15" s="965"/>
      <c r="BL15" s="264" t="str">
        <f>IF((S15+T15+AN15+AO15)&gt;0,((S15+T15+AN15+AO15)*BG15*IF('Daten 2015'!AZ10=TRUE,'Daten 2015'!AJ10,0)*'Daten 2015'!AS10/100/(S15+T15+AN15+AO15))+((S15+T15+AN15+AO15)*IF('Daten 2015'!AZ10=TRUE,'Daten 2015'!V10,'Daten 2015'!H10)*'Daten 2015'!AS10/100/(S15+T15+AN15+AO15)),"---")</f>
        <v>---</v>
      </c>
      <c r="BM15" s="911"/>
      <c r="BN15" s="739"/>
      <c r="BO15" s="739"/>
      <c r="BP15" s="739"/>
      <c r="BQ15" s="739"/>
      <c r="BR15" s="739"/>
      <c r="BS15" s="913"/>
      <c r="BT15" s="265">
        <f>IF(ISERROR(((M15+O15+AJ15+AK15)*BJ15)-((M15+O15+AJ15+AK15)*'Daten 2015'!D10*'Daten 2015'!AS10/100)),0,((M15+O15+AJ15+AK15)*BJ15)-((M15+O15+AJ15+AK15)*'Daten 2015'!D10*'Daten 2015'!AS10/100))+IF(ISERROR(((S15+T15+AN15+AO15)*BL15)-((S15+T15+AN15+AO15)*'Daten 2015'!H10*'Daten 2015'!AS10/100)),0,((S15+T15+AN15+AO15)*BL15)-((S15+T15+AN15+AO15)*'Daten 2015'!H10*'Daten 2015'!AS10/100))</f>
        <v>0</v>
      </c>
      <c r="BU15" s="796"/>
      <c r="BV15" s="724"/>
      <c r="BW15" s="276" t="s">
        <v>4</v>
      </c>
      <c r="BX15" s="267"/>
      <c r="BY15" s="268"/>
      <c r="BZ15" s="269"/>
      <c r="CA15" s="268"/>
      <c r="CB15" s="270"/>
      <c r="CC15" s="268"/>
      <c r="CD15" s="268"/>
      <c r="CE15" s="268"/>
      <c r="CF15" s="268"/>
    </row>
    <row r="16" spans="1:84" ht="15.75" customHeight="1" x14ac:dyDescent="0.25">
      <c r="B16" s="896"/>
      <c r="C16" s="999"/>
      <c r="D16" s="545"/>
      <c r="E16" s="455" t="s">
        <v>5</v>
      </c>
      <c r="F16" s="448"/>
      <c r="G16" s="993"/>
      <c r="H16" s="994"/>
      <c r="I16" s="448"/>
      <c r="J16" s="993"/>
      <c r="K16" s="994"/>
      <c r="L16" s="448"/>
      <c r="M16" s="939">
        <f>'TP &amp; AP'!M16:N16</f>
        <v>0</v>
      </c>
      <c r="N16" s="936"/>
      <c r="O16" s="936">
        <f>'TP &amp; AP'!O16:P16</f>
        <v>0</v>
      </c>
      <c r="P16" s="936"/>
      <c r="Q16" s="981"/>
      <c r="R16" s="982"/>
      <c r="S16" s="546">
        <f>'TP &amp; AP'!S16</f>
        <v>0</v>
      </c>
      <c r="T16" s="546">
        <f>'TP &amp; AP'!T16</f>
        <v>0</v>
      </c>
      <c r="U16" s="837"/>
      <c r="V16" s="838"/>
      <c r="W16" s="838"/>
      <c r="X16" s="838"/>
      <c r="Y16" s="838"/>
      <c r="Z16" s="838"/>
      <c r="AA16" s="838"/>
      <c r="AB16" s="838"/>
      <c r="AC16" s="838"/>
      <c r="AD16" s="838"/>
      <c r="AE16" s="838"/>
      <c r="AF16" s="838"/>
      <c r="AG16" s="838"/>
      <c r="AH16" s="805"/>
      <c r="AI16" s="452"/>
      <c r="AJ16" s="579">
        <f>'TP &amp; AP'!AJ16</f>
        <v>0</v>
      </c>
      <c r="AK16" s="564">
        <f>'TP &amp; AP'!AK16</f>
        <v>0</v>
      </c>
      <c r="AL16" s="981"/>
      <c r="AM16" s="982"/>
      <c r="AN16" s="564">
        <f>'TP &amp; AP'!AN16</f>
        <v>0</v>
      </c>
      <c r="AO16" s="564">
        <f>'TP &amp; AP'!AO16</f>
        <v>0</v>
      </c>
      <c r="AP16" s="837"/>
      <c r="AQ16" s="838"/>
      <c r="AR16" s="838"/>
      <c r="AS16" s="838"/>
      <c r="AT16" s="838"/>
      <c r="AU16" s="838"/>
      <c r="AV16" s="838"/>
      <c r="AW16" s="838"/>
      <c r="AX16" s="838"/>
      <c r="AY16" s="838"/>
      <c r="AZ16" s="838"/>
      <c r="BA16" s="838"/>
      <c r="BB16" s="838"/>
      <c r="BC16" s="805"/>
      <c r="BD16" s="260"/>
      <c r="BE16" s="366" t="s">
        <v>5</v>
      </c>
      <c r="BF16" s="273">
        <f>((M16+O16+AJ16+AK16)*'Daten 2015'!R11)+((S16+T16+AN16+AO16)*'Daten 2015'!V11)</f>
        <v>0</v>
      </c>
      <c r="BG16" s="274">
        <f>IF(IF(ISERROR(((BF16)-'Daten 2015'!AU11)/(BF16)),0,((BF16)-'Daten 2015'!AU11)/(BF16))&lt;0,0,IF(ISERROR(((BF16)-'Daten 2015'!AU11)/(BF16)),0,((BF16)-'Daten 2015'!AU11)/(BF16)))</f>
        <v>0</v>
      </c>
      <c r="BH16" s="275">
        <f>BT16/'Daten 2015'!AS11*100</f>
        <v>0</v>
      </c>
      <c r="BI16" s="909"/>
      <c r="BJ16" s="264" t="str">
        <f>IF((M16+O16+AJ16+AK16)&gt;0,((M16+O16+AJ16+AK16)*BG16*IF('Daten 2015'!AZ11=TRUE,'Daten 2015'!AF11,0)*'Daten 2015'!AS11/100/(M16+O16+AJ16+AK16))+((M16+O16+AJ16+AK16)*IF('Daten 2015'!AZ11=TRUE,'Daten 2015'!R11,'Daten 2015'!D11)*'Daten 2015'!AS11/100/(M16+O16+AJ16+AK16)),"---")</f>
        <v>---</v>
      </c>
      <c r="BK16" s="965"/>
      <c r="BL16" s="264" t="str">
        <f>IF((S16+T16+AN16+AO16)&gt;0,((S16+T16+AN16+AO16)*BG16*IF('Daten 2015'!AZ11=TRUE,'Daten 2015'!AJ11,0)*'Daten 2015'!AS11/100/(S16+T16+AN16+AO16))+((S16+T16+AN16+AO16)*IF('Daten 2015'!AZ11=TRUE,'Daten 2015'!V11,'Daten 2015'!H11)*'Daten 2015'!AS11/100/(S16+T16+AN16+AO16)),"---")</f>
        <v>---</v>
      </c>
      <c r="BM16" s="911"/>
      <c r="BN16" s="739"/>
      <c r="BO16" s="739"/>
      <c r="BP16" s="739"/>
      <c r="BQ16" s="739"/>
      <c r="BR16" s="739"/>
      <c r="BS16" s="913"/>
      <c r="BT16" s="265">
        <f>IF(ISERROR(((M16+O16+AJ16+AK16)*BJ16)-((M16+O16+AJ16+AK16)*'Daten 2015'!D11*'Daten 2015'!AS11/100)),0,((M16+O16+AJ16+AK16)*BJ16)-((M16+O16+AJ16+AK16)*'Daten 2015'!D11*'Daten 2015'!AS11/100))+IF(ISERROR(((S16+T16+AN16+AO16)*BL16)-((S16+T16+AN16+AO16)*'Daten 2015'!H11*'Daten 2015'!AS11/100)),0,((S16+T16+AN16+AO16)*BL16)-((S16+T16+AN16+AO16)*'Daten 2015'!H11*'Daten 2015'!AS11/100))</f>
        <v>0</v>
      </c>
      <c r="BU16" s="796"/>
      <c r="BV16" s="724"/>
      <c r="BW16" s="276" t="s">
        <v>5</v>
      </c>
      <c r="BX16" s="267"/>
      <c r="BY16" s="268"/>
      <c r="BZ16" s="269"/>
      <c r="CA16" s="268"/>
      <c r="CB16" s="270"/>
      <c r="CC16" s="268"/>
      <c r="CD16" s="268"/>
      <c r="CE16" s="268"/>
      <c r="CF16" s="268"/>
    </row>
    <row r="17" spans="2:84" ht="16.5" customHeight="1" thickBot="1" x14ac:dyDescent="0.3">
      <c r="B17" s="896"/>
      <c r="C17" s="999"/>
      <c r="D17" s="548"/>
      <c r="E17" s="455" t="s">
        <v>6</v>
      </c>
      <c r="F17" s="448"/>
      <c r="G17" s="993"/>
      <c r="H17" s="994"/>
      <c r="I17" s="448"/>
      <c r="J17" s="993"/>
      <c r="K17" s="994"/>
      <c r="L17" s="448"/>
      <c r="M17" s="972">
        <f>'TP &amp; AP'!M17:N17</f>
        <v>0</v>
      </c>
      <c r="N17" s="967"/>
      <c r="O17" s="967">
        <f>'TP &amp; AP'!O17:P17</f>
        <v>0</v>
      </c>
      <c r="P17" s="967"/>
      <c r="Q17" s="981"/>
      <c r="R17" s="982"/>
      <c r="S17" s="557">
        <f>'TP &amp; AP'!S17</f>
        <v>0</v>
      </c>
      <c r="T17" s="558">
        <f>'TP &amp; AP'!T17</f>
        <v>0</v>
      </c>
      <c r="U17" s="837"/>
      <c r="V17" s="838"/>
      <c r="W17" s="838"/>
      <c r="X17" s="838"/>
      <c r="Y17" s="838"/>
      <c r="Z17" s="838"/>
      <c r="AA17" s="838"/>
      <c r="AB17" s="838"/>
      <c r="AC17" s="838"/>
      <c r="AD17" s="838"/>
      <c r="AE17" s="838"/>
      <c r="AF17" s="838"/>
      <c r="AG17" s="838"/>
      <c r="AH17" s="805"/>
      <c r="AI17" s="452"/>
      <c r="AJ17" s="580">
        <f>'TP &amp; AP'!AJ17</f>
        <v>0</v>
      </c>
      <c r="AK17" s="568">
        <f>'TP &amp; AP'!AK17</f>
        <v>0</v>
      </c>
      <c r="AL17" s="981"/>
      <c r="AM17" s="982"/>
      <c r="AN17" s="568">
        <f>'TP &amp; AP'!AN17</f>
        <v>0</v>
      </c>
      <c r="AO17" s="568">
        <f>'TP &amp; AP'!AO17</f>
        <v>0</v>
      </c>
      <c r="AP17" s="837"/>
      <c r="AQ17" s="838"/>
      <c r="AR17" s="838"/>
      <c r="AS17" s="838"/>
      <c r="AT17" s="838"/>
      <c r="AU17" s="838"/>
      <c r="AV17" s="838"/>
      <c r="AW17" s="838"/>
      <c r="AX17" s="838"/>
      <c r="AY17" s="838"/>
      <c r="AZ17" s="838"/>
      <c r="BA17" s="838"/>
      <c r="BB17" s="838"/>
      <c r="BC17" s="805"/>
      <c r="BD17" s="260"/>
      <c r="BE17" s="369" t="s">
        <v>6</v>
      </c>
      <c r="BF17" s="278">
        <f>((M17+O17+AJ17+AK17)*'Daten 2015'!R12)+((S17+T17+AN17+AO17)*'Daten 2015'!V12)</f>
        <v>0</v>
      </c>
      <c r="BG17" s="279">
        <f>IF(IF(ISERROR(((BF17)-'Daten 2015'!AU12)/(BF17)),0,((BF17)-'Daten 2015'!AU12)/(BF17))&lt;0,0,IF(ISERROR(((BF17)-'Daten 2015'!AU12)/(BF17)),0,((BF17)-'Daten 2015'!AU12)/(BF17)))</f>
        <v>0</v>
      </c>
      <c r="BH17" s="280">
        <f>BT17/'Daten 2015'!AS12*100</f>
        <v>0</v>
      </c>
      <c r="BI17" s="909"/>
      <c r="BJ17" s="281" t="str">
        <f>IF((M17+O17+AJ17+AK17)&gt;0,((M17+O17+AJ17+AK17)*BG17*IF('Daten 2015'!AZ12=TRUE,'Daten 2015'!AF12,0)*'Daten 2015'!AS12/100/(M17+O17+AJ17+AK17))+((M17+O17+AJ17+AK17)*IF('Daten 2015'!AZ12=TRUE,'Daten 2015'!R12,'Daten 2015'!D12)*'Daten 2015'!AS12/100/(M17+O17+AJ17+AK17)),"---")</f>
        <v>---</v>
      </c>
      <c r="BK17" s="965"/>
      <c r="BL17" s="281" t="str">
        <f>IF((S17+T17+AN17+AO17)&gt;0,((S17+T17+AN17+AO17)*BG17*IF('Daten 2015'!AZ12=TRUE,'Daten 2015'!AJ12,0)*'Daten 2015'!AS12/100/(S17+T17+AN17+AO17))+((S17+T17+AN17+AO17)*IF('Daten 2015'!AZ12=TRUE,'Daten 2015'!V12,'Daten 2015'!H12)*'Daten 2015'!AS12/100/(S17+T17+AN17+AO17)),"---")</f>
        <v>---</v>
      </c>
      <c r="BM17" s="911"/>
      <c r="BN17" s="739"/>
      <c r="BO17" s="739"/>
      <c r="BP17" s="739"/>
      <c r="BQ17" s="739"/>
      <c r="BR17" s="739"/>
      <c r="BS17" s="913"/>
      <c r="BT17" s="282">
        <f>IF(ISERROR(((M17+O17+AJ17+AK17)*BJ17)-((M17+O17+AJ17+AK17)*'Daten 2015'!D12*'Daten 2015'!AS12/100)),0,((M17+O17+AJ17+AK17)*BJ17)-((M17+O17+AJ17+AK17)*'Daten 2015'!D12*'Daten 2015'!AS12/100))+IF(ISERROR(((S17+T17+AN17+AO17)*BL17)-((S17+T17+AN17+AO17)*'Daten 2015'!H12*'Daten 2015'!AS12/100)),0,((S17+T17+AN17+AO17)*BL17)-((S17+T17+AN17+AO17)*'Daten 2015'!H12*'Daten 2015'!AS12/100))</f>
        <v>0</v>
      </c>
      <c r="BU17" s="797"/>
      <c r="BV17" s="724"/>
      <c r="BW17" s="283" t="s">
        <v>6</v>
      </c>
      <c r="BX17" s="267"/>
      <c r="BY17" s="268"/>
      <c r="BZ17" s="269"/>
      <c r="CA17" s="268"/>
      <c r="CB17" s="270"/>
      <c r="CC17" s="268"/>
      <c r="CD17" s="268"/>
      <c r="CE17" s="268"/>
      <c r="CF17" s="268"/>
    </row>
    <row r="18" spans="2:84" ht="15.75" customHeight="1" x14ac:dyDescent="0.25">
      <c r="B18" s="896"/>
      <c r="C18" s="999"/>
      <c r="D18" s="549"/>
      <c r="E18" s="455" t="s">
        <v>7</v>
      </c>
      <c r="F18" s="448"/>
      <c r="G18" s="993"/>
      <c r="H18" s="994"/>
      <c r="I18" s="448"/>
      <c r="J18" s="993"/>
      <c r="K18" s="994"/>
      <c r="L18" s="448"/>
      <c r="M18" s="998">
        <f>'TP &amp; AP'!M18:N18</f>
        <v>0</v>
      </c>
      <c r="N18" s="935"/>
      <c r="O18" s="935">
        <f>'TP &amp; AP'!O18:P18</f>
        <v>0</v>
      </c>
      <c r="P18" s="935"/>
      <c r="Q18" s="981"/>
      <c r="R18" s="982"/>
      <c r="S18" s="546">
        <f>'TP &amp; AP'!S18</f>
        <v>0</v>
      </c>
      <c r="T18" s="546">
        <f>'TP &amp; AP'!T18</f>
        <v>0</v>
      </c>
      <c r="U18" s="837"/>
      <c r="V18" s="838"/>
      <c r="W18" s="838"/>
      <c r="X18" s="838"/>
      <c r="Y18" s="838"/>
      <c r="Z18" s="838"/>
      <c r="AA18" s="838"/>
      <c r="AB18" s="838"/>
      <c r="AC18" s="838"/>
      <c r="AD18" s="838"/>
      <c r="AE18" s="838"/>
      <c r="AF18" s="838"/>
      <c r="AG18" s="838"/>
      <c r="AH18" s="805"/>
      <c r="AI18" s="452"/>
      <c r="AJ18" s="578">
        <f>'TP &amp; AP'!AJ18</f>
        <v>0</v>
      </c>
      <c r="AK18" s="567">
        <f>'TP &amp; AP'!AK18</f>
        <v>0</v>
      </c>
      <c r="AL18" s="981"/>
      <c r="AM18" s="982"/>
      <c r="AN18" s="567">
        <f>'TP &amp; AP'!AN18</f>
        <v>0</v>
      </c>
      <c r="AO18" s="567">
        <f>'TP &amp; AP'!AO18</f>
        <v>0</v>
      </c>
      <c r="AP18" s="837"/>
      <c r="AQ18" s="838"/>
      <c r="AR18" s="838"/>
      <c r="AS18" s="838"/>
      <c r="AT18" s="838"/>
      <c r="AU18" s="838"/>
      <c r="AV18" s="838"/>
      <c r="AW18" s="838"/>
      <c r="AX18" s="838"/>
      <c r="AY18" s="838"/>
      <c r="AZ18" s="838"/>
      <c r="BA18" s="838"/>
      <c r="BB18" s="838"/>
      <c r="BC18" s="805"/>
      <c r="BD18" s="260"/>
      <c r="BE18" s="363" t="s">
        <v>7</v>
      </c>
      <c r="BF18" s="285">
        <f>((M18+O18+AJ18+AK18)*'Daten 2015'!R13)+((S18+T18+AN18+AO18)*'Daten 2015'!V13)</f>
        <v>0</v>
      </c>
      <c r="BG18" s="286">
        <f>IF(IF(ISERROR(((BF18)-'Daten 2015'!AU13)/(BF18)),0,((BF18)-'Daten 2015'!AU13)/(BF18))&lt;0,0,IF(ISERROR(((BF18)-'Daten 2015'!AU13)/(BF18)),0,((BF18)-'Daten 2015'!AU13)/(BF18)))</f>
        <v>0</v>
      </c>
      <c r="BH18" s="287">
        <f>BT18/'Daten 2015'!AS13*100</f>
        <v>0</v>
      </c>
      <c r="BI18" s="909"/>
      <c r="BJ18" s="288" t="str">
        <f>IF((M18+O18+AJ18+AK18)&gt;0,((M18+O18+AJ18+AK18)*BG18*IF('Daten 2015'!AZ13=TRUE,'Daten 2015'!AF13,0)*'Daten 2015'!AS13/100/(M18+O18+AJ18+AK18))+((M18+O18+AJ18+AK18)*IF('Daten 2015'!AZ13=TRUE,'Daten 2015'!R13,'Daten 2015'!D13)*'Daten 2015'!AS13/100/(M18+O18+AJ18+AK18)),"---")</f>
        <v>---</v>
      </c>
      <c r="BK18" s="965"/>
      <c r="BL18" s="288" t="str">
        <f>IF((S18+T18+AN18+AO18)&gt;0,((S18+T18+AN18+AO18)*BG18*IF('Daten 2015'!AZ13=TRUE,'Daten 2015'!AJ13,0)*'Daten 2015'!AS13/100/(S18+T18+AN18+AO18))+((S18+T18+AN18+AO18)*IF('Daten 2015'!AZ13=TRUE,'Daten 2015'!V13,'Daten 2015'!H13)*'Daten 2015'!AS13/100/(S18+T18+AN18+AO18)),"---")</f>
        <v>---</v>
      </c>
      <c r="BM18" s="911"/>
      <c r="BN18" s="739"/>
      <c r="BO18" s="739"/>
      <c r="BP18" s="739"/>
      <c r="BQ18" s="739"/>
      <c r="BR18" s="739"/>
      <c r="BS18" s="913"/>
      <c r="BT18" s="289">
        <f>IF(ISERROR(((M18+O18+AJ18+AK18)*BJ18)-((M18+O18+AJ18+AK18)*'Daten 2015'!D13*'Daten 2015'!AS13/100)),0,((M18+O18+AJ18+AK18)*BJ18)-((M18+O18+AJ18+AK18)*'Daten 2015'!D13*'Daten 2015'!AS13/100))+IF(ISERROR(((S18+T18+AN18+AO18)*BL18)-((S18+T18+AN18+AO18)*'Daten 2015'!H13*'Daten 2015'!AS13/100)),0,((S18+T18+AN18+AO18)*BL18)-((S18+T18+AN18+AO18)*'Daten 2015'!H13*'Daten 2015'!AS13/100))</f>
        <v>0</v>
      </c>
      <c r="BU18" s="795">
        <f>(BT18+BT19+BT20+BT21)</f>
        <v>0</v>
      </c>
      <c r="BV18" s="724"/>
      <c r="BW18" s="266" t="s">
        <v>7</v>
      </c>
      <c r="BX18" s="267"/>
      <c r="BY18" s="268"/>
      <c r="BZ18" s="269"/>
      <c r="CA18" s="268"/>
      <c r="CB18" s="270"/>
      <c r="CC18" s="268"/>
      <c r="CD18" s="268"/>
      <c r="CE18" s="268"/>
      <c r="CF18" s="268"/>
    </row>
    <row r="19" spans="2:84" ht="15.75" customHeight="1" x14ac:dyDescent="0.25">
      <c r="B19" s="896"/>
      <c r="C19" s="999"/>
      <c r="D19" s="547"/>
      <c r="E19" s="455" t="s">
        <v>8</v>
      </c>
      <c r="F19" s="448"/>
      <c r="G19" s="993"/>
      <c r="H19" s="994"/>
      <c r="I19" s="448"/>
      <c r="J19" s="993"/>
      <c r="K19" s="994"/>
      <c r="L19" s="448"/>
      <c r="M19" s="939">
        <f>'TP &amp; AP'!M19:N19</f>
        <v>0</v>
      </c>
      <c r="N19" s="936"/>
      <c r="O19" s="936">
        <f>'TP &amp; AP'!O19:P19</f>
        <v>0</v>
      </c>
      <c r="P19" s="936"/>
      <c r="Q19" s="981"/>
      <c r="R19" s="982"/>
      <c r="S19" s="546">
        <f>'TP &amp; AP'!S19</f>
        <v>0</v>
      </c>
      <c r="T19" s="546">
        <f>'TP &amp; AP'!T19</f>
        <v>0</v>
      </c>
      <c r="U19" s="837"/>
      <c r="V19" s="838"/>
      <c r="W19" s="838"/>
      <c r="X19" s="838"/>
      <c r="Y19" s="838"/>
      <c r="Z19" s="838"/>
      <c r="AA19" s="838"/>
      <c r="AB19" s="838"/>
      <c r="AC19" s="838"/>
      <c r="AD19" s="838"/>
      <c r="AE19" s="838"/>
      <c r="AF19" s="838"/>
      <c r="AG19" s="838"/>
      <c r="AH19" s="805"/>
      <c r="AI19" s="452"/>
      <c r="AJ19" s="579">
        <f>'TP &amp; AP'!AJ19</f>
        <v>0</v>
      </c>
      <c r="AK19" s="564">
        <f>'TP &amp; AP'!AK19</f>
        <v>0</v>
      </c>
      <c r="AL19" s="981"/>
      <c r="AM19" s="982"/>
      <c r="AN19" s="564">
        <f>'TP &amp; AP'!AN19</f>
        <v>0</v>
      </c>
      <c r="AO19" s="564">
        <f>'TP &amp; AP'!AO19</f>
        <v>0</v>
      </c>
      <c r="AP19" s="837"/>
      <c r="AQ19" s="838"/>
      <c r="AR19" s="838"/>
      <c r="AS19" s="838"/>
      <c r="AT19" s="838"/>
      <c r="AU19" s="838"/>
      <c r="AV19" s="838"/>
      <c r="AW19" s="838"/>
      <c r="AX19" s="838"/>
      <c r="AY19" s="838"/>
      <c r="AZ19" s="838"/>
      <c r="BA19" s="838"/>
      <c r="BB19" s="838"/>
      <c r="BC19" s="805"/>
      <c r="BD19" s="260"/>
      <c r="BE19" s="366" t="s">
        <v>8</v>
      </c>
      <c r="BF19" s="273">
        <f>((M19+O19+AJ19+AK19)*'Daten 2015'!R14)+((S19+T19+AN19+AO19)*'Daten 2015'!V14)</f>
        <v>0</v>
      </c>
      <c r="BG19" s="274">
        <f>IF(IF(ISERROR(((BF19)-'Daten 2015'!AU14)/(BF19)),0,((BF19)-'Daten 2015'!AU14)/(BF19))&lt;0,0,IF(ISERROR(((BF19)-'Daten 2015'!AU14)/(BF19)),0,((BF19)-'Daten 2015'!AU14)/(BF19)))</f>
        <v>0</v>
      </c>
      <c r="BH19" s="275">
        <f>BT19/'Daten 2015'!AS14*100</f>
        <v>0</v>
      </c>
      <c r="BI19" s="909"/>
      <c r="BJ19" s="264" t="str">
        <f>IF((M19+O19+AJ19+AK19)&gt;0,((M19+O19+AJ19+AK19)*BG19*IF('Daten 2015'!AZ14=TRUE,'Daten 2015'!AF14,0)*'Daten 2015'!AS14/100/(M19+O19+AJ19+AK19))+((M19+O19+AJ19+AK19)*IF('Daten 2015'!AZ14=TRUE,'Daten 2015'!R14,'Daten 2015'!D14)*'Daten 2015'!AS14/100/(M19+O19+AJ19+AK19)),"---")</f>
        <v>---</v>
      </c>
      <c r="BK19" s="965"/>
      <c r="BL19" s="264" t="str">
        <f>IF((S19+T19+AN19+AO19)&gt;0,((S19+T19+AN19+AO19)*BG19*IF('Daten 2015'!AZ14=TRUE,'Daten 2015'!AJ14,0)*'Daten 2015'!AS14/100/(S19+T19+AN19+AO19))+((S19+T19+AN19+AO19)*IF('Daten 2015'!AZ14=TRUE,'Daten 2015'!V14,'Daten 2015'!H14)*'Daten 2015'!AS14/100/(S19+T19+AN19+AO19)),"---")</f>
        <v>---</v>
      </c>
      <c r="BM19" s="911"/>
      <c r="BN19" s="739"/>
      <c r="BO19" s="739"/>
      <c r="BP19" s="739"/>
      <c r="BQ19" s="739"/>
      <c r="BR19" s="739"/>
      <c r="BS19" s="913"/>
      <c r="BT19" s="265">
        <f>IF(ISERROR(((M19+O19+AJ19+AK19)*BJ19)-((M19+O19+AJ19+AK19)*'Daten 2015'!D14*'Daten 2015'!AS14/100)),0,((M19+O19+AJ19+AK19)*BJ19)-((M19+O19+AJ19+AK19)*'Daten 2015'!D14*'Daten 2015'!AS14/100))+IF(ISERROR(((S19+T19+AN19+AO19)*BL19)-((S19+T19+AN19+AO19)*'Daten 2015'!H14*'Daten 2015'!AS14/100)),0,((S19+T19+AN19+AO19)*BL19)-((S19+T19+AN19+AO19)*'Daten 2015'!H14*'Daten 2015'!AS14/100))</f>
        <v>0</v>
      </c>
      <c r="BU19" s="796"/>
      <c r="BV19" s="724"/>
      <c r="BW19" s="276" t="s">
        <v>8</v>
      </c>
      <c r="BX19" s="267"/>
      <c r="BY19" s="268"/>
      <c r="BZ19" s="269"/>
      <c r="CA19" s="268"/>
      <c r="CB19" s="270"/>
      <c r="CC19" s="268"/>
      <c r="CD19" s="268"/>
      <c r="CE19" s="268"/>
      <c r="CF19" s="268"/>
    </row>
    <row r="20" spans="2:84" ht="15.75" customHeight="1" x14ac:dyDescent="0.25">
      <c r="B20" s="896"/>
      <c r="C20" s="999"/>
      <c r="D20" s="545"/>
      <c r="E20" s="455" t="s">
        <v>9</v>
      </c>
      <c r="F20" s="448"/>
      <c r="G20" s="993"/>
      <c r="H20" s="994"/>
      <c r="I20" s="448"/>
      <c r="J20" s="993"/>
      <c r="K20" s="994"/>
      <c r="L20" s="448"/>
      <c r="M20" s="939">
        <f>'TP &amp; AP'!M20:N20</f>
        <v>0</v>
      </c>
      <c r="N20" s="936"/>
      <c r="O20" s="936">
        <f>'TP &amp; AP'!O20:P20</f>
        <v>0</v>
      </c>
      <c r="P20" s="936"/>
      <c r="Q20" s="981"/>
      <c r="R20" s="982"/>
      <c r="S20" s="546">
        <f>'TP &amp; AP'!S20</f>
        <v>0</v>
      </c>
      <c r="T20" s="546">
        <f>'TP &amp; AP'!T20</f>
        <v>0</v>
      </c>
      <c r="U20" s="837"/>
      <c r="V20" s="838"/>
      <c r="W20" s="838"/>
      <c r="X20" s="838"/>
      <c r="Y20" s="838"/>
      <c r="Z20" s="838"/>
      <c r="AA20" s="838"/>
      <c r="AB20" s="838"/>
      <c r="AC20" s="838"/>
      <c r="AD20" s="838"/>
      <c r="AE20" s="838"/>
      <c r="AF20" s="838"/>
      <c r="AG20" s="838"/>
      <c r="AH20" s="805"/>
      <c r="AI20" s="452"/>
      <c r="AJ20" s="579">
        <f>'TP &amp; AP'!AJ20</f>
        <v>0</v>
      </c>
      <c r="AK20" s="564">
        <f>'TP &amp; AP'!AK20</f>
        <v>0</v>
      </c>
      <c r="AL20" s="981"/>
      <c r="AM20" s="982"/>
      <c r="AN20" s="564">
        <f>'TP &amp; AP'!AN20</f>
        <v>0</v>
      </c>
      <c r="AO20" s="564">
        <f>'TP &amp; AP'!AO20</f>
        <v>0</v>
      </c>
      <c r="AP20" s="837"/>
      <c r="AQ20" s="838"/>
      <c r="AR20" s="838"/>
      <c r="AS20" s="838"/>
      <c r="AT20" s="838"/>
      <c r="AU20" s="838"/>
      <c r="AV20" s="838"/>
      <c r="AW20" s="838"/>
      <c r="AX20" s="838"/>
      <c r="AY20" s="838"/>
      <c r="AZ20" s="838"/>
      <c r="BA20" s="838"/>
      <c r="BB20" s="838"/>
      <c r="BC20" s="805"/>
      <c r="BD20" s="260"/>
      <c r="BE20" s="366" t="s">
        <v>9</v>
      </c>
      <c r="BF20" s="273">
        <f>((M20+O20+AJ20+AK20)*'Daten 2015'!R15)+((S20+T20+AN20+AO20)*'Daten 2015'!V15)</f>
        <v>0</v>
      </c>
      <c r="BG20" s="274">
        <f>IF(IF(ISERROR(((BF20)-'Daten 2015'!AU15)/(BF20)),0,((BF20)-'Daten 2015'!AU15)/(BF20))&lt;0,0,IF(ISERROR(((BF20)-'Daten 2015'!AU15)/(BF20)),0,((BF20)-'Daten 2015'!AU15)/(BF20)))</f>
        <v>0</v>
      </c>
      <c r="BH20" s="275">
        <f>BT20/'Daten 2015'!AS15*100</f>
        <v>0</v>
      </c>
      <c r="BI20" s="909"/>
      <c r="BJ20" s="264" t="str">
        <f>IF((M20+O20+AJ20+AK20)&gt;0,((M20+O20+AJ20+AK20)*BG20*IF('Daten 2015'!AZ15=TRUE,'Daten 2015'!AF15,0)*'Daten 2015'!AS15/100/(M20+O20+AJ20+AK20))+((M20+O20+AJ20+AK20)*IF('Daten 2015'!AZ15=TRUE,'Daten 2015'!R15,'Daten 2015'!D15)*'Daten 2015'!AS15/100/(M20+O20+AJ20+AK20)),"---")</f>
        <v>---</v>
      </c>
      <c r="BK20" s="965"/>
      <c r="BL20" s="264" t="str">
        <f>IF((S20+T20+AN20+AO20)&gt;0,((S20+T20+AN20+AO20)*BG20*IF('Daten 2015'!AZ15=TRUE,'Daten 2015'!AJ15,0)*'Daten 2015'!AS15/100/(S20+T20+AN20+AO20))+((S20+T20+AN20+AO20)*IF('Daten 2015'!AZ15=TRUE,'Daten 2015'!V15,'Daten 2015'!H15)*'Daten 2015'!AS15/100/(S20+T20+AN20+AO20)),"---")</f>
        <v>---</v>
      </c>
      <c r="BM20" s="911"/>
      <c r="BN20" s="739"/>
      <c r="BO20" s="739"/>
      <c r="BP20" s="739"/>
      <c r="BQ20" s="739"/>
      <c r="BR20" s="739"/>
      <c r="BS20" s="913"/>
      <c r="BT20" s="265">
        <f>IF(ISERROR(((M20+O20+AJ20+AK20)*BJ20)-((M20+O20+AJ20+AK20)*'Daten 2015'!D15*'Daten 2015'!AS15/100)),0,((M20+O20+AJ20+AK20)*BJ20)-((M20+O20+AJ20+AK20)*'Daten 2015'!D15*'Daten 2015'!AS15/100))+IF(ISERROR(((S20+T20+AN20+AO20)*BL20)-((S20+T20+AN20+AO20)*'Daten 2015'!H15*'Daten 2015'!AS15/100)),0,((S20+T20+AN20+AO20)*BL20)-((S20+T20+AN20+AO20)*'Daten 2015'!H15*'Daten 2015'!AS15/100))</f>
        <v>0</v>
      </c>
      <c r="BU20" s="796"/>
      <c r="BV20" s="724"/>
      <c r="BW20" s="276" t="s">
        <v>9</v>
      </c>
      <c r="BX20" s="267"/>
      <c r="BY20" s="268"/>
      <c r="BZ20" s="269"/>
      <c r="CA20" s="268"/>
      <c r="CB20" s="270"/>
      <c r="CC20" s="268"/>
      <c r="CD20" s="268"/>
      <c r="CE20" s="268"/>
      <c r="CF20" s="268"/>
    </row>
    <row r="21" spans="2:84" ht="16.5" customHeight="1" thickBot="1" x14ac:dyDescent="0.3">
      <c r="B21" s="896"/>
      <c r="C21" s="999"/>
      <c r="D21" s="548"/>
      <c r="E21" s="455" t="s">
        <v>10</v>
      </c>
      <c r="F21" s="448"/>
      <c r="G21" s="993"/>
      <c r="H21" s="994"/>
      <c r="I21" s="448"/>
      <c r="J21" s="993"/>
      <c r="K21" s="994"/>
      <c r="L21" s="448"/>
      <c r="M21" s="972">
        <f>'TP &amp; AP'!M21:N21</f>
        <v>0</v>
      </c>
      <c r="N21" s="967"/>
      <c r="O21" s="967">
        <f>'TP &amp; AP'!O21:P21</f>
        <v>0</v>
      </c>
      <c r="P21" s="967"/>
      <c r="Q21" s="983"/>
      <c r="R21" s="984"/>
      <c r="S21" s="557">
        <f>'TP &amp; AP'!S21</f>
        <v>0</v>
      </c>
      <c r="T21" s="558">
        <f>'TP &amp; AP'!T21</f>
        <v>0</v>
      </c>
      <c r="U21" s="837"/>
      <c r="V21" s="838"/>
      <c r="W21" s="838"/>
      <c r="X21" s="838"/>
      <c r="Y21" s="838"/>
      <c r="Z21" s="838"/>
      <c r="AA21" s="838"/>
      <c r="AB21" s="838"/>
      <c r="AC21" s="838"/>
      <c r="AD21" s="838"/>
      <c r="AE21" s="838"/>
      <c r="AF21" s="838"/>
      <c r="AG21" s="838"/>
      <c r="AH21" s="805"/>
      <c r="AI21" s="452"/>
      <c r="AJ21" s="580">
        <f>'TP &amp; AP'!AJ21</f>
        <v>0</v>
      </c>
      <c r="AK21" s="568">
        <f>'TP &amp; AP'!AK21</f>
        <v>0</v>
      </c>
      <c r="AL21" s="983"/>
      <c r="AM21" s="984"/>
      <c r="AN21" s="568">
        <f>'TP &amp; AP'!AN21</f>
        <v>0</v>
      </c>
      <c r="AO21" s="568">
        <f>'TP &amp; AP'!AO21</f>
        <v>0</v>
      </c>
      <c r="AP21" s="837"/>
      <c r="AQ21" s="838"/>
      <c r="AR21" s="838"/>
      <c r="AS21" s="838"/>
      <c r="AT21" s="838"/>
      <c r="AU21" s="838"/>
      <c r="AV21" s="838"/>
      <c r="AW21" s="838"/>
      <c r="AX21" s="838"/>
      <c r="AY21" s="838"/>
      <c r="AZ21" s="838"/>
      <c r="BA21" s="838"/>
      <c r="BB21" s="838"/>
      <c r="BC21" s="805"/>
      <c r="BD21" s="260"/>
      <c r="BE21" s="369" t="s">
        <v>10</v>
      </c>
      <c r="BF21" s="278">
        <f>((M21+O21+AJ21+AK21)*'Daten 2015'!R16)+((S21+T21+AN21+AO21)*'Daten 2015'!V16)</f>
        <v>0</v>
      </c>
      <c r="BG21" s="279">
        <f>IF(IF(ISERROR(((BF21)-'Daten 2015'!AU16)/(BF21)),0,((BF21)-'Daten 2015'!AU16)/(BF21))&lt;0,0,IF(ISERROR(((BF21)-'Daten 2015'!AU16)/(BF21)),0,((BF21)-'Daten 2015'!AU16)/(BF21)))</f>
        <v>0</v>
      </c>
      <c r="BH21" s="280">
        <f>BT21/'Daten 2015'!AS16*100</f>
        <v>0</v>
      </c>
      <c r="BI21" s="909"/>
      <c r="BJ21" s="281" t="str">
        <f>IF((M21+O21+AJ21+AK21)&gt;0,((M21+O21+AJ21+AK21)*BG21*IF('Daten 2015'!AZ16=TRUE,'Daten 2015'!AF16,0)*'Daten 2015'!AS16/100/(M21+O21+AJ21+AK21))+((M21+O21+AJ21+AK21)*IF('Daten 2015'!AZ16=TRUE,'Daten 2015'!R16,'Daten 2015'!D16)*'Daten 2015'!AS16/100/(M21+O21+AJ21+AK21)),"---")</f>
        <v>---</v>
      </c>
      <c r="BK21" s="985"/>
      <c r="BL21" s="281" t="str">
        <f>IF((S21+T21+AN21+AO21)&gt;0,((S21+T21+AN21+AO21)*BG21*IF('Daten 2015'!AZ16=TRUE,'Daten 2015'!AJ16,0)*'Daten 2015'!AS16/100/(S21+T21+AN21+AO21))+((S21+T21+AN21+AO21)*IF('Daten 2015'!AZ16=TRUE,'Daten 2015'!V16,'Daten 2015'!H16)*'Daten 2015'!AS16/100/(S21+T21+AN21+AO21)),"---")</f>
        <v>---</v>
      </c>
      <c r="BM21" s="911"/>
      <c r="BN21" s="739"/>
      <c r="BO21" s="739"/>
      <c r="BP21" s="739"/>
      <c r="BQ21" s="739"/>
      <c r="BR21" s="739"/>
      <c r="BS21" s="913"/>
      <c r="BT21" s="282">
        <f>IF(ISERROR(((M21+O21+AJ21+AK21)*BJ21)-((M21+O21+AJ21+AK21)*'Daten 2015'!D16*'Daten 2015'!AS16/100)),0,((M21+O21+AJ21+AK21)*BJ21)-((M21+O21+AJ21+AK21)*'Daten 2015'!D16*'Daten 2015'!AS16/100))+IF(ISERROR(((S21+T21+AN21+AO21)*BL21)-((S21+T21+AN21+AO21)*'Daten 2015'!H16*'Daten 2015'!AS16/100)),0,((S21+T21+AN21+AO21)*BL21)-((S21+T21+AN21+AO21)*'Daten 2015'!H16*'Daten 2015'!AS16/100))</f>
        <v>0</v>
      </c>
      <c r="BU21" s="797"/>
      <c r="BV21" s="724"/>
      <c r="BW21" s="283" t="s">
        <v>10</v>
      </c>
      <c r="BX21" s="267"/>
      <c r="BY21" s="268"/>
      <c r="BZ21" s="269"/>
      <c r="CA21" s="268"/>
      <c r="CB21" s="270"/>
      <c r="CC21" s="268"/>
      <c r="CD21" s="268"/>
      <c r="CE21" s="268"/>
      <c r="CF21" s="268"/>
    </row>
    <row r="22" spans="2:84" ht="15.75" customHeight="1" x14ac:dyDescent="0.25">
      <c r="B22" s="896"/>
      <c r="C22" s="999"/>
      <c r="D22" s="549"/>
      <c r="E22" s="455" t="s">
        <v>11</v>
      </c>
      <c r="F22" s="448"/>
      <c r="G22" s="993"/>
      <c r="H22" s="994"/>
      <c r="I22" s="448"/>
      <c r="J22" s="993"/>
      <c r="K22" s="994"/>
      <c r="L22" s="448"/>
      <c r="M22" s="998">
        <f>'TP &amp; AP'!M22:N22</f>
        <v>0</v>
      </c>
      <c r="N22" s="935"/>
      <c r="O22" s="935">
        <f>'TP &amp; AP'!O22:P22</f>
        <v>0</v>
      </c>
      <c r="P22" s="935"/>
      <c r="Q22" s="546">
        <f>'TP &amp; AP'!Q22</f>
        <v>0</v>
      </c>
      <c r="R22" s="546">
        <f>'TP &amp; AP'!R22</f>
        <v>0</v>
      </c>
      <c r="S22" s="546">
        <f>'TP &amp; AP'!S22</f>
        <v>0</v>
      </c>
      <c r="T22" s="546">
        <f>'TP &amp; AP'!T22</f>
        <v>0</v>
      </c>
      <c r="U22" s="837"/>
      <c r="V22" s="838"/>
      <c r="W22" s="838"/>
      <c r="X22" s="838"/>
      <c r="Y22" s="838"/>
      <c r="Z22" s="838"/>
      <c r="AA22" s="838"/>
      <c r="AB22" s="838"/>
      <c r="AC22" s="838"/>
      <c r="AD22" s="838"/>
      <c r="AE22" s="838"/>
      <c r="AF22" s="838"/>
      <c r="AG22" s="838"/>
      <c r="AH22" s="805"/>
      <c r="AI22" s="452"/>
      <c r="AJ22" s="578">
        <f>'TP &amp; AP'!AJ22</f>
        <v>0</v>
      </c>
      <c r="AK22" s="567">
        <f>'TP &amp; AP'!AK22</f>
        <v>0</v>
      </c>
      <c r="AL22" s="567">
        <f>'TP &amp; AP'!AL22</f>
        <v>0</v>
      </c>
      <c r="AM22" s="571">
        <f>'TP &amp; AP'!AM22</f>
        <v>0</v>
      </c>
      <c r="AN22" s="567">
        <f>'TP &amp; AP'!AN22</f>
        <v>0</v>
      </c>
      <c r="AO22" s="567">
        <f>'TP &amp; AP'!AO22</f>
        <v>0</v>
      </c>
      <c r="AP22" s="837"/>
      <c r="AQ22" s="838"/>
      <c r="AR22" s="838"/>
      <c r="AS22" s="838"/>
      <c r="AT22" s="838"/>
      <c r="AU22" s="838"/>
      <c r="AV22" s="838"/>
      <c r="AW22" s="838"/>
      <c r="AX22" s="838"/>
      <c r="AY22" s="838"/>
      <c r="AZ22" s="838"/>
      <c r="BA22" s="838"/>
      <c r="BB22" s="838"/>
      <c r="BC22" s="805"/>
      <c r="BD22" s="260"/>
      <c r="BE22" s="363" t="s">
        <v>11</v>
      </c>
      <c r="BF22" s="285">
        <f>((M22+O22+AJ22+AK22)*'Daten 2015'!R17)+((Q22+R22+AL22+AM22)*'Daten 2015'!T17)+((S22+T22+AN22+AO22)*'Daten 2015'!V17)</f>
        <v>0</v>
      </c>
      <c r="BG22" s="286">
        <f>IF(IF(ISERROR(((BF22)-'Daten 2015'!AU17)/(BF22)),0,((BF22)-'Daten 2015'!AU17)/(BF22))&lt;0,0,IF(ISERROR(((BF22)-'Daten 2015'!AU17)/(BF22)),0,((BF22)-'Daten 2015'!AU17)/(BF22)))</f>
        <v>0</v>
      </c>
      <c r="BH22" s="287">
        <f>BT22/'Daten 2015'!AS17*100</f>
        <v>0</v>
      </c>
      <c r="BI22" s="909"/>
      <c r="BJ22" s="288" t="str">
        <f>IF((M22+O22+AJ22+AK22)&gt;0,((M22+O22+AJ22+AK22)*BG22*IF('Daten 2015'!AZ17=TRUE,'Daten 2015'!AF17,'Daten 2015'!#REF!)*'Daten 2015'!AS17/100/(M22+O22+AJ22+AK22))+((M22+O22+AJ22+AK22)*IF('Daten 2015'!AZ17=TRUE,'Daten 2015'!R17,'Daten 2015'!D17)*'Daten 2015'!AS17/100/(M22+O22+AJ22+AK22)),"---")</f>
        <v>---</v>
      </c>
      <c r="BK22" s="288" t="str">
        <f>IF((Q22+R22+AL22+AM22)&gt;0,((Q22+R22+AL22+AM22)*BG22*IF('Daten 2015'!AZ17=TRUE,'Daten 2015'!AH17,'Daten 2015'!#REF!)*'Daten 2015'!AS17/100/(Q22+R22+AL22+AM22))+((Q22+R22+AL22+AM22)*IF('Daten 2015'!AZ17=TRUE,'Daten 2015'!T17,'Daten 2015'!F17)*'Daten 2015'!AS17/100/(Q22+R22+AL22+AM22)),"---")</f>
        <v>---</v>
      </c>
      <c r="BL22" s="288" t="str">
        <f>IF((S22+T22+AN22+AO22)&gt;0,((S22+T22+AN22+AO22)*BG22*IF('Daten 2015'!AZ17=TRUE,'Daten 2015'!AJ17,'Daten 2015'!#REF!)*'Daten 2015'!AS17/100/(S22+T22+AN22+AO22))+((S22+T22+AN22+AO22)*IF('Daten 2015'!AZ17=TRUE,'Daten 2015'!V17,'Daten 2015'!H17)*'Daten 2015'!AS17/100/(S22+T22+AN22+AO22)),"---")</f>
        <v>---</v>
      </c>
      <c r="BM22" s="911"/>
      <c r="BN22" s="739"/>
      <c r="BO22" s="739"/>
      <c r="BP22" s="739"/>
      <c r="BQ22" s="739"/>
      <c r="BR22" s="739"/>
      <c r="BS22" s="913"/>
      <c r="BT22" s="289">
        <f>IF(ISERROR(((M22+O22+AJ22+AK22)*BJ22)-((M22+O22+AJ22+AK22)*'Daten 2015'!D17*'Daten 2015'!AS17/100)),0,((M22+O22+AJ22+AK22)*BJ22)-((M22+O22+AJ22+AK22)*'Daten 2015'!D17*'Daten 2015'!AS17/100))+IF(ISERROR(((Q22+R22+AL22+AM22)*BK22)-((Q22+R22+AL22+AM22)*'Daten 2015'!F17*'Daten 2015'!AS17/100)),0,((Q22+R22+AL22+AM22)*BK22)-((Q22+R22+AL22+AM22)*'Daten 2015'!F17*'Daten 2015'!AS17/100))+IF(ISERROR(((S22+T22+AN22+AO22)*BL22)-((S22+T22+AN22+AO22)*'Daten 2015'!H17*'Daten 2015'!AS17/100)),0,((S22+T22+AN22+AO22)*BL22)-((S22+T22+AN22+AO22)*'Daten 2015'!H17*'Daten 2015'!AS17/100))</f>
        <v>0</v>
      </c>
      <c r="BU22" s="795">
        <f>BT22+BT23+BT24+BT25</f>
        <v>0</v>
      </c>
      <c r="BV22" s="724"/>
      <c r="BW22" s="266" t="s">
        <v>11</v>
      </c>
      <c r="BX22" s="267"/>
      <c r="BY22" s="268"/>
      <c r="BZ22" s="269"/>
      <c r="CA22" s="268"/>
      <c r="CB22" s="270"/>
      <c r="CC22" s="268"/>
      <c r="CD22" s="268"/>
      <c r="CE22" s="268"/>
      <c r="CF22" s="268"/>
    </row>
    <row r="23" spans="2:84" ht="15.75" customHeight="1" x14ac:dyDescent="0.25">
      <c r="B23" s="896"/>
      <c r="C23" s="999"/>
      <c r="D23" s="547"/>
      <c r="E23" s="455" t="s">
        <v>12</v>
      </c>
      <c r="F23" s="448"/>
      <c r="G23" s="993"/>
      <c r="H23" s="994"/>
      <c r="I23" s="448"/>
      <c r="J23" s="993"/>
      <c r="K23" s="994"/>
      <c r="L23" s="448"/>
      <c r="M23" s="939">
        <f>'TP &amp; AP'!M23:N23</f>
        <v>0</v>
      </c>
      <c r="N23" s="936"/>
      <c r="O23" s="936">
        <f>'TP &amp; AP'!O23:P23</f>
        <v>0</v>
      </c>
      <c r="P23" s="936"/>
      <c r="Q23" s="546">
        <f>'TP &amp; AP'!Q23</f>
        <v>0</v>
      </c>
      <c r="R23" s="546">
        <f>'TP &amp; AP'!R23</f>
        <v>0</v>
      </c>
      <c r="S23" s="546">
        <f>'TP &amp; AP'!S23</f>
        <v>0</v>
      </c>
      <c r="T23" s="546">
        <f>'TP &amp; AP'!T23</f>
        <v>0</v>
      </c>
      <c r="U23" s="837"/>
      <c r="V23" s="838"/>
      <c r="W23" s="838"/>
      <c r="X23" s="838"/>
      <c r="Y23" s="838"/>
      <c r="Z23" s="838"/>
      <c r="AA23" s="838"/>
      <c r="AB23" s="838"/>
      <c r="AC23" s="838"/>
      <c r="AD23" s="838"/>
      <c r="AE23" s="838"/>
      <c r="AF23" s="838"/>
      <c r="AG23" s="838"/>
      <c r="AH23" s="805"/>
      <c r="AI23" s="452"/>
      <c r="AJ23" s="579">
        <f>'TP &amp; AP'!AJ23</f>
        <v>0</v>
      </c>
      <c r="AK23" s="564">
        <f>'TP &amp; AP'!AK23</f>
        <v>0</v>
      </c>
      <c r="AL23" s="564">
        <f>'TP &amp; AP'!AL23</f>
        <v>0</v>
      </c>
      <c r="AM23" s="565">
        <f>'TP &amp; AP'!AM23</f>
        <v>0</v>
      </c>
      <c r="AN23" s="564">
        <f>'TP &amp; AP'!AN23</f>
        <v>0</v>
      </c>
      <c r="AO23" s="564">
        <f>'TP &amp; AP'!AO23</f>
        <v>0</v>
      </c>
      <c r="AP23" s="837"/>
      <c r="AQ23" s="838"/>
      <c r="AR23" s="838"/>
      <c r="AS23" s="838"/>
      <c r="AT23" s="838"/>
      <c r="AU23" s="838"/>
      <c r="AV23" s="838"/>
      <c r="AW23" s="838"/>
      <c r="AX23" s="838"/>
      <c r="AY23" s="838"/>
      <c r="AZ23" s="838"/>
      <c r="BA23" s="838"/>
      <c r="BB23" s="838"/>
      <c r="BC23" s="805"/>
      <c r="BD23" s="260"/>
      <c r="BE23" s="366" t="s">
        <v>12</v>
      </c>
      <c r="BF23" s="273">
        <f>((M23+O23+AJ23+AK23)*'Daten 2015'!R18)+((Q23+R23+AL23+AM23)*'Daten 2015'!T18)+((S23+T23+AN23+AO23)*'Daten 2015'!V18)</f>
        <v>0</v>
      </c>
      <c r="BG23" s="274">
        <f>IF(IF(ISERROR(((BF23)-'Daten 2015'!AU18)/(BF23)),0,((BF23)-'Daten 2015'!AU18)/(BF23))&lt;0,0,IF(ISERROR(((BF23)-'Daten 2015'!AU18)/(BF23)),0,((BF23)-'Daten 2015'!AU18)/(BF23)))</f>
        <v>0</v>
      </c>
      <c r="BH23" s="275">
        <f>BT23/'Daten 2015'!AS18*100</f>
        <v>0</v>
      </c>
      <c r="BI23" s="909"/>
      <c r="BJ23" s="264" t="str">
        <f>IF((M23+O23+AJ23+AK23)&gt;0,((M23+O23+AJ23+AK23)*BG23*IF('Daten 2015'!AZ18=TRUE,'Daten 2015'!AF18,'Daten 2015'!#REF!)*'Daten 2015'!AS18/100/(M23+O23+AJ23+AK23))+((M23+O23+AJ23+AK23)*IF('Daten 2015'!AZ18=TRUE,'Daten 2015'!R18,'Daten 2015'!D18)*'Daten 2015'!AS18/100/(M23+O23+AJ23+AK23)),"---")</f>
        <v>---</v>
      </c>
      <c r="BK23" s="264" t="str">
        <f>IF((Q23+R23+AL23+AM23)&gt;0,((Q23+R23+AL23+AM23)*BG23*IF('Daten 2015'!AZ18=TRUE,'Daten 2015'!AH18,'Daten 2015'!#REF!)*'Daten 2015'!AS18/100/(Q23+R23+AL23+AM23))+((Q23+R23+AL23+AM23)*IF('Daten 2015'!AZ18=TRUE,'Daten 2015'!T18,'Daten 2015'!F18)*'Daten 2015'!AS18/100/(Q23+R23+AL23+AM23)),"---")</f>
        <v>---</v>
      </c>
      <c r="BL23" s="264" t="str">
        <f>IF((S23+T23+AN23+AO23)&gt;0,((S23+T23+AN23+AO23)*BG23*IF('Daten 2015'!AZ18=TRUE,'Daten 2015'!AJ18,'Daten 2015'!#REF!)*'Daten 2015'!AS18/100/(S23+T23+AN23+AO23))+((S23+T23+AN23+AO23)*IF('Daten 2015'!AZ18=TRUE,'Daten 2015'!V18,'Daten 2015'!H18)*'Daten 2015'!AS18/100/(S23+T23+AN23+AO23)),"---")</f>
        <v>---</v>
      </c>
      <c r="BM23" s="911"/>
      <c r="BN23" s="739"/>
      <c r="BO23" s="739"/>
      <c r="BP23" s="739"/>
      <c r="BQ23" s="739"/>
      <c r="BR23" s="739"/>
      <c r="BS23" s="913"/>
      <c r="BT23" s="265">
        <f>IF(ISERROR(((M23+O23+AJ23+AK23)*BJ23)-((M23+O23+AJ23+AK23)*'Daten 2015'!D18*'Daten 2015'!AS18/100)),0,((M23+O23+AJ23+AK23)*BJ23)-((M23+O23+AJ23+AK23)*'Daten 2015'!D18*'Daten 2015'!AS18/100))+IF(ISERROR(((Q23+R23+AL23+AM23)*BK23)-((Q23+R23+AL23+AM23)*'Daten 2015'!F18*'Daten 2015'!AS18/100)),0,((Q23+R23+AL23+AM23)*BK23)-((Q23+R23+AL23+AM23)*'Daten 2015'!F18*'Daten 2015'!AS18/100))+IF(ISERROR(((S23+T23+AN23+AO23)*BL23)-((S23+T23+AN23+AO23)*'Daten 2015'!H18*'Daten 2015'!AS18/100)),0,((S23+T23+AN23+AO23)*BL23)-((S23+T23+AN23+AO23)*'Daten 2015'!H18*'Daten 2015'!AS18/100))</f>
        <v>0</v>
      </c>
      <c r="BU23" s="796"/>
      <c r="BV23" s="724"/>
      <c r="BW23" s="276" t="s">
        <v>12</v>
      </c>
      <c r="BX23" s="267"/>
      <c r="BY23" s="268"/>
      <c r="BZ23" s="269"/>
      <c r="CA23" s="268"/>
      <c r="CB23" s="270"/>
      <c r="CC23" s="268"/>
      <c r="CD23" s="268"/>
      <c r="CE23" s="268"/>
      <c r="CF23" s="268"/>
    </row>
    <row r="24" spans="2:84" ht="15.75" customHeight="1" x14ac:dyDescent="0.25">
      <c r="B24" s="896"/>
      <c r="C24" s="999"/>
      <c r="D24" s="545"/>
      <c r="E24" s="455" t="s">
        <v>15</v>
      </c>
      <c r="F24" s="448"/>
      <c r="G24" s="993"/>
      <c r="H24" s="994"/>
      <c r="I24" s="448"/>
      <c r="J24" s="993"/>
      <c r="K24" s="994"/>
      <c r="L24" s="448"/>
      <c r="M24" s="939">
        <f>'TP &amp; AP'!M24:N24</f>
        <v>0</v>
      </c>
      <c r="N24" s="936"/>
      <c r="O24" s="936">
        <f>'TP &amp; AP'!O24:P24</f>
        <v>0</v>
      </c>
      <c r="P24" s="936"/>
      <c r="Q24" s="546">
        <f>'TP &amp; AP'!Q24</f>
        <v>0</v>
      </c>
      <c r="R24" s="546">
        <f>'TP &amp; AP'!R24</f>
        <v>0</v>
      </c>
      <c r="S24" s="546">
        <f>'TP &amp; AP'!S24</f>
        <v>0</v>
      </c>
      <c r="T24" s="546">
        <f>'TP &amp; AP'!T24</f>
        <v>0</v>
      </c>
      <c r="U24" s="837"/>
      <c r="V24" s="838"/>
      <c r="W24" s="838"/>
      <c r="X24" s="838"/>
      <c r="Y24" s="838"/>
      <c r="Z24" s="838"/>
      <c r="AA24" s="838"/>
      <c r="AB24" s="838"/>
      <c r="AC24" s="838"/>
      <c r="AD24" s="838"/>
      <c r="AE24" s="838"/>
      <c r="AF24" s="838"/>
      <c r="AG24" s="838"/>
      <c r="AH24" s="805"/>
      <c r="AI24" s="452"/>
      <c r="AJ24" s="579">
        <f>'TP &amp; AP'!AJ24</f>
        <v>0</v>
      </c>
      <c r="AK24" s="564">
        <f>'TP &amp; AP'!AK24</f>
        <v>0</v>
      </c>
      <c r="AL24" s="564">
        <f>'TP &amp; AP'!AL24</f>
        <v>0</v>
      </c>
      <c r="AM24" s="565">
        <f>'TP &amp; AP'!AM24</f>
        <v>0</v>
      </c>
      <c r="AN24" s="564">
        <f>'TP &amp; AP'!AN24</f>
        <v>0</v>
      </c>
      <c r="AO24" s="564">
        <f>'TP &amp; AP'!AO24</f>
        <v>0</v>
      </c>
      <c r="AP24" s="837"/>
      <c r="AQ24" s="838"/>
      <c r="AR24" s="838"/>
      <c r="AS24" s="838"/>
      <c r="AT24" s="838"/>
      <c r="AU24" s="838"/>
      <c r="AV24" s="838"/>
      <c r="AW24" s="838"/>
      <c r="AX24" s="838"/>
      <c r="AY24" s="838"/>
      <c r="AZ24" s="838"/>
      <c r="BA24" s="838"/>
      <c r="BB24" s="838"/>
      <c r="BC24" s="805"/>
      <c r="BD24" s="260"/>
      <c r="BE24" s="366" t="s">
        <v>15</v>
      </c>
      <c r="BF24" s="273">
        <f>((M24+O24+AJ24+AK24)*'Daten 2015'!R19)+((Q24+R24+AL24+AM24)*'Daten 2015'!T19)+((S24+T24+AN24+AO24)*'Daten 2015'!V19)</f>
        <v>0</v>
      </c>
      <c r="BG24" s="274">
        <f>IF(IF(ISERROR(((BF24)-'Daten 2015'!AU19)/(BF24)),0,((BF24)-'Daten 2015'!AU19)/(BF24))&lt;0,0,IF(ISERROR(((BF24)-'Daten 2015'!AU19)/(BF24)),0,((BF24)-'Daten 2015'!AU19)/(BF24)))</f>
        <v>0</v>
      </c>
      <c r="BH24" s="275">
        <f>BT24/'Daten 2015'!AS19*100</f>
        <v>0</v>
      </c>
      <c r="BI24" s="909"/>
      <c r="BJ24" s="264" t="str">
        <f>IF((M24+O24+AJ24+AK24)&gt;0,((M24+O24+AJ24+AK24)*BG24*IF('Daten 2015'!AZ19=TRUE,'Daten 2015'!AF19,'Daten 2015'!#REF!)*'Daten 2015'!AS19/100/(M24+O24+AJ24+AK24))+((M24+O24+AJ24+AK24)*IF('Daten 2015'!AZ19=TRUE,'Daten 2015'!R19,'Daten 2015'!D19)*'Daten 2015'!AS19/100/(M24+O24+AJ24+AK24)),"---")</f>
        <v>---</v>
      </c>
      <c r="BK24" s="264" t="str">
        <f>IF((Q24+R24+AL24+AM24)&gt;0,((Q24+R24+AL24+AM24)*BG24*IF('Daten 2015'!AZ19=TRUE,'Daten 2015'!AH19,'Daten 2015'!#REF!)*'Daten 2015'!AS19/100/(Q24+R24+AL24+AM24))+((Q24+R24+AL24+AM24)*IF('Daten 2015'!AZ19=TRUE,'Daten 2015'!T19,'Daten 2015'!F19)*'Daten 2015'!AS19/100/(Q24+R24+AL24+AM24)),"---")</f>
        <v>---</v>
      </c>
      <c r="BL24" s="264" t="str">
        <f>IF((S24+T24+AN24+AO24)&gt;0,((S24+T24+AN24+AO24)*BG24*IF('Daten 2015'!AZ19=TRUE,'Daten 2015'!AJ19,'Daten 2015'!#REF!)*'Daten 2015'!AS19/100/(S24+T24+AN24+AO24))+((S24+T24+AN24+AO24)*IF('Daten 2015'!AZ19=TRUE,'Daten 2015'!V19,'Daten 2015'!H19)*'Daten 2015'!AS19/100/(S24+T24+AN24+AO24)),"---")</f>
        <v>---</v>
      </c>
      <c r="BM24" s="911"/>
      <c r="BN24" s="739"/>
      <c r="BO24" s="739"/>
      <c r="BP24" s="739"/>
      <c r="BQ24" s="739"/>
      <c r="BR24" s="739"/>
      <c r="BS24" s="913"/>
      <c r="BT24" s="265">
        <f>IF(ISERROR(((M24+O24+AJ24+AK24)*BJ24)-((M24+O24+AJ24+AK24)*'Daten 2015'!D19*'Daten 2015'!AS19/100)),0,((M24+O24+AJ24+AK24)*BJ24)-((M24+O24+AJ24+AK24)*'Daten 2015'!D19*'Daten 2015'!AS19/100))+IF(ISERROR(((Q24+R24+AL24+AM24)*BK24)-((Q24+R24+AL24+AM24)*'Daten 2015'!F19*'Daten 2015'!AS19/100)),0,((Q24+R24+AL24+AM24)*BK24)-((Q24+R24+AL24+AM24)*'Daten 2015'!F19*'Daten 2015'!AS19/100))+IF(ISERROR(((S24+T24+AN24+AO24)*BL24)-((S24+T24+AN24+AO24)*'Daten 2015'!H19*'Daten 2015'!AS19/100)),0,((S24+T24+AN24+AO24)*BL24)-((S24+T24+AN24+AO24)*'Daten 2015'!H19*'Daten 2015'!AS19/100))</f>
        <v>0</v>
      </c>
      <c r="BU24" s="796"/>
      <c r="BV24" s="724"/>
      <c r="BW24" s="276" t="s">
        <v>15</v>
      </c>
      <c r="BX24" s="267"/>
      <c r="BY24" s="268"/>
      <c r="BZ24" s="269"/>
      <c r="CA24" s="268"/>
      <c r="CB24" s="270"/>
      <c r="CC24" s="268"/>
      <c r="CD24" s="268"/>
      <c r="CE24" s="268"/>
      <c r="CF24" s="268"/>
    </row>
    <row r="25" spans="2:84" ht="16.5" customHeight="1" thickBot="1" x14ac:dyDescent="0.3">
      <c r="B25" s="896"/>
      <c r="C25" s="999"/>
      <c r="D25" s="548"/>
      <c r="E25" s="455" t="s">
        <v>14</v>
      </c>
      <c r="F25" s="448"/>
      <c r="G25" s="993"/>
      <c r="H25" s="994"/>
      <c r="I25" s="448"/>
      <c r="J25" s="993"/>
      <c r="K25" s="994"/>
      <c r="L25" s="448"/>
      <c r="M25" s="972">
        <f>'TP &amp; AP'!M25:N25</f>
        <v>0</v>
      </c>
      <c r="N25" s="967"/>
      <c r="O25" s="967">
        <f>'TP &amp; AP'!O25:P25</f>
        <v>0</v>
      </c>
      <c r="P25" s="967"/>
      <c r="Q25" s="558">
        <f>'TP &amp; AP'!Q25</f>
        <v>0</v>
      </c>
      <c r="R25" s="558">
        <f>'TP &amp; AP'!R25</f>
        <v>0</v>
      </c>
      <c r="S25" s="558">
        <f>'TP &amp; AP'!S25</f>
        <v>0</v>
      </c>
      <c r="T25" s="558">
        <f>'TP &amp; AP'!T25</f>
        <v>0</v>
      </c>
      <c r="U25" s="837"/>
      <c r="V25" s="838"/>
      <c r="W25" s="838"/>
      <c r="X25" s="838"/>
      <c r="Y25" s="838"/>
      <c r="Z25" s="838"/>
      <c r="AA25" s="838"/>
      <c r="AB25" s="838"/>
      <c r="AC25" s="838"/>
      <c r="AD25" s="838"/>
      <c r="AE25" s="838"/>
      <c r="AF25" s="838"/>
      <c r="AG25" s="838"/>
      <c r="AH25" s="805"/>
      <c r="AI25" s="452"/>
      <c r="AJ25" s="580">
        <f>'TP &amp; AP'!AJ25</f>
        <v>0</v>
      </c>
      <c r="AK25" s="568">
        <f>'TP &amp; AP'!AK25</f>
        <v>0</v>
      </c>
      <c r="AL25" s="568">
        <f>'TP &amp; AP'!AL25</f>
        <v>0</v>
      </c>
      <c r="AM25" s="572">
        <f>'TP &amp; AP'!AM25</f>
        <v>0</v>
      </c>
      <c r="AN25" s="568">
        <f>'TP &amp; AP'!AN25</f>
        <v>0</v>
      </c>
      <c r="AO25" s="568">
        <f>'TP &amp; AP'!AO25</f>
        <v>0</v>
      </c>
      <c r="AP25" s="837"/>
      <c r="AQ25" s="838"/>
      <c r="AR25" s="838"/>
      <c r="AS25" s="838"/>
      <c r="AT25" s="838"/>
      <c r="AU25" s="838"/>
      <c r="AV25" s="838"/>
      <c r="AW25" s="838"/>
      <c r="AX25" s="838"/>
      <c r="AY25" s="838"/>
      <c r="AZ25" s="838"/>
      <c r="BA25" s="838"/>
      <c r="BB25" s="838"/>
      <c r="BC25" s="805"/>
      <c r="BD25" s="260"/>
      <c r="BE25" s="369" t="s">
        <v>14</v>
      </c>
      <c r="BF25" s="278">
        <f>((M25+O25+AJ25+AK25)*'Daten 2015'!R20)+((Q25+R25+AL25+AM25)*'Daten 2015'!T20)+((S25+T25+AN25+AO25)*'Daten 2015'!V20)</f>
        <v>0</v>
      </c>
      <c r="BG25" s="279">
        <f>IF(IF(ISERROR(((BF25)-'Daten 2015'!AU20)/(BF25)),0,((BF25)-'Daten 2015'!AU20)/(BF25))&lt;0,0,IF(ISERROR(((BF25)-'Daten 2015'!AU20)/(BF25)),0,((BF25)-'Daten 2015'!AU20)/(BF25)))</f>
        <v>0</v>
      </c>
      <c r="BH25" s="280">
        <f>BT25/'Daten 2015'!AS20*100</f>
        <v>0</v>
      </c>
      <c r="BI25" s="909"/>
      <c r="BJ25" s="281" t="str">
        <f>IF((M25+O25+AJ25+AK25)&gt;0,((M25+O25+AJ25+AK25)*BG25*IF('Daten 2015'!AZ20=TRUE,'Daten 2015'!AF20,'Daten 2015'!#REF!)*'Daten 2015'!AS20/100/(M25+O25+AJ25+AK25))+((M25+O25+AJ25+AK25)*IF('Daten 2015'!AZ20=TRUE,'Daten 2015'!R20,'Daten 2015'!D20)*'Daten 2015'!AS20/100/(M25+O25+AJ25+AK25)),"---")</f>
        <v>---</v>
      </c>
      <c r="BK25" s="281" t="str">
        <f>IF((Q25+R25+AL25+AM25)&gt;0,((Q25+R25+AL25+AM25)*BG25*IF('Daten 2015'!AZ20=TRUE,'Daten 2015'!AH20,'Daten 2015'!#REF!)*'Daten 2015'!AS20/100/(Q25+R25+AL25+AM25))+((Q25+R25+AL25+AM25)*IF('Daten 2015'!AZ20=TRUE,'Daten 2015'!T20,'Daten 2015'!F20)*'Daten 2015'!AS20/100/(Q25+R25+AL25+AM25)),"---")</f>
        <v>---</v>
      </c>
      <c r="BL25" s="281" t="str">
        <f>IF((S25+T25+AN25+AO25)&gt;0,((S25+T25+AN25+AO25)*BG25*IF('Daten 2015'!AZ20=TRUE,'Daten 2015'!AJ20,'Daten 2015'!#REF!)*'Daten 2015'!AS20/100/(S25+T25+AN25+AO25))+((S25+T25+AN25+AO25)*IF('Daten 2015'!AZ20=TRUE,'Daten 2015'!V20,'Daten 2015'!H20)*'Daten 2015'!AS20/100/(S25+T25+AN25+AO25)),"---")</f>
        <v>---</v>
      </c>
      <c r="BM25" s="911"/>
      <c r="BN25" s="739"/>
      <c r="BO25" s="739"/>
      <c r="BP25" s="739"/>
      <c r="BQ25" s="739"/>
      <c r="BR25" s="739"/>
      <c r="BS25" s="913"/>
      <c r="BT25" s="282">
        <f>IF(ISERROR(((M25+O25+AJ25+AK25)*BJ25)-((M25+O25+AJ25+AK25)*'Daten 2015'!D20*'Daten 2015'!AS20/100)),0,((M25+O25+AJ25+AK25)*BJ25)-((M25+O25+AJ25+AK25)*'Daten 2015'!D20*'Daten 2015'!AS20/100))+IF(ISERROR(((Q25+R25+AL25+AM25)*BK25)-((Q25+R25+AL25+AM25)*'Daten 2015'!F20*'Daten 2015'!AS20/100)),0,((Q25+R25+AL25+AM25)*BK25)-((Q25+R25+AL25+AM25)*'Daten 2015'!F20*'Daten 2015'!AS20/100))+IF(ISERROR(((S25+T25+AN25+AO25)*BL25)-((S25+T25+AN25+AO25)*'Daten 2015'!H20*'Daten 2015'!AS20/100)),0,((S25+T25+AN25+AO25)*BL25)-((S25+T25+AN25+AO25)*'Daten 2015'!H20*'Daten 2015'!AS20/100))</f>
        <v>0</v>
      </c>
      <c r="BU25" s="797"/>
      <c r="BV25" s="724"/>
      <c r="BW25" s="283" t="s">
        <v>14</v>
      </c>
      <c r="BX25" s="267"/>
      <c r="BY25" s="268"/>
      <c r="BZ25" s="269"/>
      <c r="CA25" s="268"/>
      <c r="CB25" s="270"/>
      <c r="CC25" s="268"/>
      <c r="CD25" s="268"/>
      <c r="CE25" s="268"/>
      <c r="CF25" s="268"/>
    </row>
    <row r="26" spans="2:84" ht="15.75" customHeight="1" x14ac:dyDescent="0.25">
      <c r="B26" s="896"/>
      <c r="C26" s="999"/>
      <c r="D26" s="549"/>
      <c r="E26" s="455" t="s">
        <v>51</v>
      </c>
      <c r="F26" s="448"/>
      <c r="G26" s="993"/>
      <c r="H26" s="994"/>
      <c r="I26" s="550"/>
      <c r="J26" s="993"/>
      <c r="K26" s="994"/>
      <c r="L26" s="448"/>
      <c r="M26" s="998">
        <f>'TP &amp; AP'!M26:N26</f>
        <v>0</v>
      </c>
      <c r="N26" s="935"/>
      <c r="O26" s="935">
        <f>'TP &amp; AP'!O26:P26</f>
        <v>0</v>
      </c>
      <c r="P26" s="935"/>
      <c r="Q26" s="546">
        <f>'TP &amp; AP'!Q26</f>
        <v>0</v>
      </c>
      <c r="R26" s="546">
        <f>'TP &amp; AP'!R26</f>
        <v>0</v>
      </c>
      <c r="S26" s="546">
        <f>'TP &amp; AP'!S26</f>
        <v>0</v>
      </c>
      <c r="T26" s="546">
        <f>'TP &amp; AP'!T26</f>
        <v>0</v>
      </c>
      <c r="U26" s="837"/>
      <c r="V26" s="838"/>
      <c r="W26" s="838"/>
      <c r="X26" s="838"/>
      <c r="Y26" s="838"/>
      <c r="Z26" s="838"/>
      <c r="AA26" s="838"/>
      <c r="AB26" s="838"/>
      <c r="AC26" s="838"/>
      <c r="AD26" s="838"/>
      <c r="AE26" s="838"/>
      <c r="AF26" s="838"/>
      <c r="AG26" s="838"/>
      <c r="AH26" s="805"/>
      <c r="AI26" s="452"/>
      <c r="AJ26" s="578">
        <f>'TP &amp; AP'!AJ26</f>
        <v>0</v>
      </c>
      <c r="AK26" s="567">
        <f>'TP &amp; AP'!AK26</f>
        <v>0</v>
      </c>
      <c r="AL26" s="567">
        <f>'TP &amp; AP'!AL26</f>
        <v>0</v>
      </c>
      <c r="AM26" s="571">
        <f>'TP &amp; AP'!AM26</f>
        <v>0</v>
      </c>
      <c r="AN26" s="567">
        <f>'TP &amp; AP'!AN26</f>
        <v>0</v>
      </c>
      <c r="AO26" s="567">
        <f>'TP &amp; AP'!AO26</f>
        <v>0</v>
      </c>
      <c r="AP26" s="837"/>
      <c r="AQ26" s="838"/>
      <c r="AR26" s="838"/>
      <c r="AS26" s="838"/>
      <c r="AT26" s="838"/>
      <c r="AU26" s="838"/>
      <c r="AV26" s="838"/>
      <c r="AW26" s="838"/>
      <c r="AX26" s="838"/>
      <c r="AY26" s="838"/>
      <c r="AZ26" s="838"/>
      <c r="BA26" s="838"/>
      <c r="BB26" s="838"/>
      <c r="BC26" s="805"/>
      <c r="BD26" s="260"/>
      <c r="BE26" s="363" t="s">
        <v>51</v>
      </c>
      <c r="BF26" s="285">
        <f>((M26+O26+AJ26+AK26)*'Daten 2015'!R21)+((Q26+R26+AL26+AM26)*'Daten 2015'!T21)+((S26+T26+AN26+AO26)*'Daten 2015'!V21)</f>
        <v>0</v>
      </c>
      <c r="BG26" s="286">
        <f>IF(IF(ISERROR(((BF26)-'Daten 2015'!AU21)/(BF26)),0,((BF26)-'Daten 2015'!AU21)/(BF26))&lt;0,0,IF(ISERROR(((BF26)-'Daten 2015'!AU21)/(BF26)),0,((BF26)-'Daten 2015'!AU21)/(BF26)))</f>
        <v>0</v>
      </c>
      <c r="BH26" s="287">
        <f>BT26/'Daten 2015'!AS21*100</f>
        <v>0</v>
      </c>
      <c r="BI26" s="909"/>
      <c r="BJ26" s="288" t="str">
        <f>IF((M26+O26+AJ26+AK26)&gt;0,((M26+O26+AJ26+AK26)*BG26*IF('Daten 2015'!AZ21=TRUE,'Daten 2015'!AF21,'Daten 2015'!#REF!)*'Daten 2015'!AS21/100/(M26+O26+AJ26+AK26))+((M26+O26+AJ26+AK26)*IF('Daten 2015'!AZ21=TRUE,'Daten 2015'!R21,'Daten 2015'!D21)*'Daten 2015'!AS21/100/(M26+O26+AJ26+AK26)),"---")</f>
        <v>---</v>
      </c>
      <c r="BK26" s="288" t="str">
        <f>IF((Q26+R26+AL26+AM26)&gt;0,((Q26+R26+AL26+AM26)*BG26*IF('Daten 2015'!AZ21=TRUE,'Daten 2015'!AH21,'Daten 2015'!#REF!)*'Daten 2015'!AS21/100/(Q26+R26+AL26+AM26))+((Q26+R26+AL26+AM26)*IF('Daten 2015'!AZ21=TRUE,'Daten 2015'!T21,'Daten 2015'!F21)*'Daten 2015'!AS21/100/(Q26+R26+AL26+AM26)),"---")</f>
        <v>---</v>
      </c>
      <c r="BL26" s="288" t="str">
        <f>IF((S26+T26+AN26+AO26)&gt;0,((S26+T26+AN26+AO26)*BG26*IF('Daten 2015'!AZ21=TRUE,'Daten 2015'!AJ21,'Daten 2015'!#REF!)*'Daten 2015'!AS21/100/(S26+T26+AN26+AO26))+((S26+T26+AN26+AO26)*IF('Daten 2015'!AZ21=TRUE,'Daten 2015'!V21,'Daten 2015'!H21)*'Daten 2015'!AS21/100/(S26+T26+AN26+AO26)),"---")</f>
        <v>---</v>
      </c>
      <c r="BM26" s="911"/>
      <c r="BN26" s="739"/>
      <c r="BO26" s="739"/>
      <c r="BP26" s="739"/>
      <c r="BQ26" s="739"/>
      <c r="BR26" s="739"/>
      <c r="BS26" s="913"/>
      <c r="BT26" s="289">
        <f>IF(ISERROR(((M26+O26+AJ26+AK26)*BJ26)-((M26+O26+AJ26+AK26)*'Daten 2015'!D21*'Daten 2015'!AS21/100)),0,((M26+O26+AJ26+AK26)*BJ26)-((M26+O26+AJ26+AK26)*'Daten 2015'!D21*'Daten 2015'!AS21/100))+IF(ISERROR(((Q26+R26+AL26+AM26)*BK26)-((Q26+R26+AL26+AM26)*'Daten 2015'!F21*'Daten 2015'!AS21/100)),0,((Q26+R26+AL26+AM26)*BK26)-((Q26+R26+AL26+AM26)*'Daten 2015'!F21*'Daten 2015'!AS21/100))+IF(ISERROR(((S26+T26+AN26+AO26)*BL26)-((S26+T26+AN26+AO26)*'Daten 2015'!H21*'Daten 2015'!AS21/100)),0,((S26+T26+AN26+AO26)*BL26)-((S26+T26+AN26+AO26)*'Daten 2015'!H21*'Daten 2015'!AS21/100))</f>
        <v>0</v>
      </c>
      <c r="BU26" s="795">
        <f>BT26+BT27+BT28+BT29</f>
        <v>0</v>
      </c>
      <c r="BV26" s="724"/>
      <c r="BW26" s="266" t="s">
        <v>51</v>
      </c>
      <c r="BX26" s="267"/>
      <c r="BY26" s="268"/>
      <c r="BZ26" s="269"/>
      <c r="CA26" s="268"/>
      <c r="CB26" s="270"/>
      <c r="CC26" s="268"/>
      <c r="CD26" s="268"/>
      <c r="CE26" s="268"/>
      <c r="CF26" s="268"/>
    </row>
    <row r="27" spans="2:84" ht="15.75" customHeight="1" x14ac:dyDescent="0.25">
      <c r="B27" s="896"/>
      <c r="C27" s="999"/>
      <c r="D27" s="547"/>
      <c r="E27" s="455" t="s">
        <v>52</v>
      </c>
      <c r="F27" s="448"/>
      <c r="G27" s="993"/>
      <c r="H27" s="994"/>
      <c r="I27" s="448"/>
      <c r="J27" s="993"/>
      <c r="K27" s="994"/>
      <c r="L27" s="448"/>
      <c r="M27" s="939">
        <f>'TP &amp; AP'!M27:N27</f>
        <v>0</v>
      </c>
      <c r="N27" s="936"/>
      <c r="O27" s="936">
        <f>'TP &amp; AP'!O27:P27</f>
        <v>0</v>
      </c>
      <c r="P27" s="936"/>
      <c r="Q27" s="546">
        <f>'TP &amp; AP'!Q27</f>
        <v>0</v>
      </c>
      <c r="R27" s="546">
        <f>'TP &amp; AP'!R27</f>
        <v>0</v>
      </c>
      <c r="S27" s="546">
        <f>'TP &amp; AP'!S27</f>
        <v>0</v>
      </c>
      <c r="T27" s="546">
        <f>'TP &amp; AP'!T27</f>
        <v>0</v>
      </c>
      <c r="U27" s="837"/>
      <c r="V27" s="838"/>
      <c r="W27" s="838"/>
      <c r="X27" s="838"/>
      <c r="Y27" s="838"/>
      <c r="Z27" s="838"/>
      <c r="AA27" s="838"/>
      <c r="AB27" s="838"/>
      <c r="AC27" s="838"/>
      <c r="AD27" s="838"/>
      <c r="AE27" s="838"/>
      <c r="AF27" s="838"/>
      <c r="AG27" s="838"/>
      <c r="AH27" s="805"/>
      <c r="AI27" s="459"/>
      <c r="AJ27" s="579">
        <f>'TP &amp; AP'!AJ27</f>
        <v>0</v>
      </c>
      <c r="AK27" s="564">
        <f>'TP &amp; AP'!AK27</f>
        <v>0</v>
      </c>
      <c r="AL27" s="564">
        <f>'TP &amp; AP'!AL27</f>
        <v>0</v>
      </c>
      <c r="AM27" s="565">
        <f>'TP &amp; AP'!AM27</f>
        <v>0</v>
      </c>
      <c r="AN27" s="564">
        <f>'TP &amp; AP'!AN27</f>
        <v>0</v>
      </c>
      <c r="AO27" s="564">
        <f>'TP &amp; AP'!AO27</f>
        <v>0</v>
      </c>
      <c r="AP27" s="837"/>
      <c r="AQ27" s="838"/>
      <c r="AR27" s="838"/>
      <c r="AS27" s="838"/>
      <c r="AT27" s="838"/>
      <c r="AU27" s="838"/>
      <c r="AV27" s="838"/>
      <c r="AW27" s="838"/>
      <c r="AX27" s="838"/>
      <c r="AY27" s="838"/>
      <c r="AZ27" s="838"/>
      <c r="BA27" s="838"/>
      <c r="BB27" s="838"/>
      <c r="BC27" s="805"/>
      <c r="BD27" s="260"/>
      <c r="BE27" s="366" t="s">
        <v>52</v>
      </c>
      <c r="BF27" s="273">
        <f>((M27+O27+AJ27+AK27)*'Daten 2015'!R22)+((Q27+R27+AL27+AM27)*'Daten 2015'!T22)+((S27+T27+AN27+AO27)*'Daten 2015'!V22)</f>
        <v>0</v>
      </c>
      <c r="BG27" s="274">
        <f>IF(IF(IF(ISERROR(((BF27)-'Daten 2015'!AU22)/(BF27)),0,((BF27)-'Daten 2015'!AU22)/(BF27))&gt;0.5,('Daten 2015'!AU22+0.5*(IF(BF27&lt;'Daten 2015'!AV22,BF27,'Daten 2015'!AV22)-2*'Daten 2015'!AU22))/BF27,IF(ISERROR(((BF27)-'Daten 2015'!AU22)/(BF27)),0,((BF27)-'Daten 2015'!AU22)/(BF27)))&lt;0,0,IF(IF(ISERROR(((BF27)-'Daten 2015'!AU22)/(BF27)),0,((BF27)-'Daten 2015'!AU22)/(BF27))&gt;0.5,('Daten 2015'!AU22+0.5*(IF(BF27&lt;'Daten 2015'!AV22,BF27,'Daten 2015'!AV22)-2*'Daten 2015'!AU22))/BF27,IF(ISERROR(((BF27)-'Daten 2015'!AU22)/(BF27)),0,((BF27)-'Daten 2015'!AU22)/(BF27))))</f>
        <v>0</v>
      </c>
      <c r="BH27" s="275">
        <f>BT27/'Daten 2015'!AS22*100</f>
        <v>0</v>
      </c>
      <c r="BI27" s="909"/>
      <c r="BJ27" s="264" t="str">
        <f>IF((M27+O27+AJ27+AK27)&gt;0,((M27+O27+AJ27+AK27)*BG27*IF('Daten 2015'!AZ22=TRUE,'Daten 2015'!AF22,'Daten 2015'!#REF!)*'Daten 2015'!AS22/100/(M27+O27+AJ27+AK27))+((M27+O27+AJ27+AK27)*IF('Daten 2015'!AZ22=TRUE,'Daten 2015'!R22,'Daten 2015'!D22)*'Daten 2015'!AS22/100/(M27+O27+AJ27+AK27)),"---")</f>
        <v>---</v>
      </c>
      <c r="BK27" s="264" t="str">
        <f>IF((Q27+R27+AL27+AM27)&gt;0,((Q27+R27+AL27+AM27)*BG27*IF('Daten 2015'!AZ22=TRUE,'Daten 2015'!AH22,'Daten 2015'!#REF!)*'Daten 2015'!AS22/100/(Q27+R27+AL27+AM27))+((Q27+R27+AL27+AM27)*IF('Daten 2015'!AZ22=TRUE,'Daten 2015'!T22,'Daten 2015'!F22)*'Daten 2015'!AS22/100/(Q27+R27+AL27+AM27)),"---")</f>
        <v>---</v>
      </c>
      <c r="BL27" s="264" t="str">
        <f>IF((S27+T27+AN27+AO27)&gt;0,((S27+T27+AN27+AO27)*BG27*IF('Daten 2015'!AZ22=TRUE,'Daten 2015'!AJ22,'Daten 2015'!#REF!)*'Daten 2015'!AS22/100/(S27+T27+AN27+AO27))+((S27+T27+AN27+AO27)*IF('Daten 2015'!AZ22=TRUE,'Daten 2015'!V22,'Daten 2015'!H22)*'Daten 2015'!AS22/100/(S27+T27+AN27+AO27)),"---")</f>
        <v>---</v>
      </c>
      <c r="BM27" s="911"/>
      <c r="BN27" s="739"/>
      <c r="BO27" s="739"/>
      <c r="BP27" s="739"/>
      <c r="BQ27" s="739"/>
      <c r="BR27" s="739"/>
      <c r="BS27" s="913"/>
      <c r="BT27" s="265">
        <f>IF(ISERROR(((M27+O27+AJ27+AK27)*BJ27)-((M27+O27+AJ27+AK27)*'Daten 2015'!D22*'Daten 2015'!AS22/100)),0,((M27+O27+AJ27+AK27)*BJ27)-((M27+O27+AJ27+AK27)*'Daten 2015'!D22*'Daten 2015'!AS22/100))+IF(ISERROR(((Q27+R27+AL27+AM27)*BK27)-((Q27+R27+AL27+AM27)*'Daten 2015'!F22*'Daten 2015'!AS22/100)),0,((Q27+R27+AL27+AM27)*BK27)-((Q27+R27+AL27+AM27)*'Daten 2015'!F22*'Daten 2015'!AS22/100))+IF(ISERROR(((S27+T27+AN27+AO27)*BL27)-((S27+T27+AN27+AO27)*'Daten 2015'!H22*'Daten 2015'!AS22/100)),0,((S27+T27+AN27+AO27)*BL27)-((S27+T27+AN27+AO27)*'Daten 2015'!H22*'Daten 2015'!AS22/100))</f>
        <v>0</v>
      </c>
      <c r="BU27" s="796"/>
      <c r="BV27" s="724"/>
      <c r="BW27" s="276" t="s">
        <v>52</v>
      </c>
      <c r="BX27" s="267"/>
      <c r="BY27" s="268"/>
      <c r="BZ27" s="269"/>
      <c r="CA27" s="268"/>
      <c r="CB27" s="270"/>
      <c r="CC27" s="268"/>
      <c r="CD27" s="268"/>
      <c r="CE27" s="268"/>
      <c r="CF27" s="268"/>
    </row>
    <row r="28" spans="2:84" ht="15.75" customHeight="1" x14ac:dyDescent="0.25">
      <c r="B28" s="896"/>
      <c r="C28" s="999"/>
      <c r="D28" s="545"/>
      <c r="E28" s="455" t="s">
        <v>53</v>
      </c>
      <c r="F28" s="448"/>
      <c r="G28" s="993"/>
      <c r="H28" s="994"/>
      <c r="I28" s="448"/>
      <c r="J28" s="993"/>
      <c r="K28" s="994"/>
      <c r="L28" s="448"/>
      <c r="M28" s="939">
        <f>'TP &amp; AP'!M28:N28</f>
        <v>0</v>
      </c>
      <c r="N28" s="936"/>
      <c r="O28" s="936">
        <f>'TP &amp; AP'!O28:P28</f>
        <v>0</v>
      </c>
      <c r="P28" s="936"/>
      <c r="Q28" s="546">
        <f>'TP &amp; AP'!Q28</f>
        <v>0</v>
      </c>
      <c r="R28" s="546">
        <f>'TP &amp; AP'!R28</f>
        <v>0</v>
      </c>
      <c r="S28" s="546">
        <f>'TP &amp; AP'!S28</f>
        <v>0</v>
      </c>
      <c r="T28" s="546">
        <f>'TP &amp; AP'!T28</f>
        <v>0</v>
      </c>
      <c r="U28" s="837"/>
      <c r="V28" s="838"/>
      <c r="W28" s="838"/>
      <c r="X28" s="838"/>
      <c r="Y28" s="838"/>
      <c r="Z28" s="838"/>
      <c r="AA28" s="838"/>
      <c r="AB28" s="838"/>
      <c r="AC28" s="838"/>
      <c r="AD28" s="838"/>
      <c r="AE28" s="838"/>
      <c r="AF28" s="838"/>
      <c r="AG28" s="838"/>
      <c r="AH28" s="805"/>
      <c r="AI28" s="459"/>
      <c r="AJ28" s="579">
        <f>'TP &amp; AP'!AJ28</f>
        <v>0</v>
      </c>
      <c r="AK28" s="564">
        <f>'TP &amp; AP'!AK28</f>
        <v>0</v>
      </c>
      <c r="AL28" s="564">
        <f>'TP &amp; AP'!AL28</f>
        <v>0</v>
      </c>
      <c r="AM28" s="565">
        <f>'TP &amp; AP'!AM28</f>
        <v>0</v>
      </c>
      <c r="AN28" s="564">
        <f>'TP &amp; AP'!AN28</f>
        <v>0</v>
      </c>
      <c r="AO28" s="564">
        <f>'TP &amp; AP'!AO28</f>
        <v>0</v>
      </c>
      <c r="AP28" s="837"/>
      <c r="AQ28" s="838"/>
      <c r="AR28" s="838"/>
      <c r="AS28" s="838"/>
      <c r="AT28" s="838"/>
      <c r="AU28" s="838"/>
      <c r="AV28" s="838"/>
      <c r="AW28" s="838"/>
      <c r="AX28" s="838"/>
      <c r="AY28" s="838"/>
      <c r="AZ28" s="838"/>
      <c r="BA28" s="838"/>
      <c r="BB28" s="838"/>
      <c r="BC28" s="805"/>
      <c r="BD28" s="260"/>
      <c r="BE28" s="366" t="s">
        <v>53</v>
      </c>
      <c r="BF28" s="273">
        <f>((M28+O28+AJ28+AK28)*'Daten 2015'!R23)+((Q28+R28+AL28+AM28)*'Daten 2015'!T23)+((S28+T28+AN28+AO28)*'Daten 2015'!V23)</f>
        <v>0</v>
      </c>
      <c r="BG28" s="274">
        <f>IF(IF(IF(ISERROR(((BF28)-'Daten 2015'!AU23)/(BF28)),0,((BF28)-'Daten 2015'!AU23)/(BF28))&gt;0.5,('Daten 2015'!AU23+0.5*(IF(BF28&lt;'Daten 2015'!AV23,BF28,'Daten 2015'!AV23)-2*'Daten 2015'!AU23))/BF28,IF(ISERROR(((BF28)-'Daten 2015'!AU23)/(BF28)),0,((BF28)-'Daten 2015'!AU23)/(BF28)))&lt;0,0,IF(IF(ISERROR(((BF28)-'Daten 2015'!AU23)/(BF28)),0,((BF28)-'Daten 2015'!AU23)/(BF28))&gt;0.5,('Daten 2015'!AU23+0.5*(IF(BF28&lt;'Daten 2015'!AV23,BF28,'Daten 2015'!AV23)-2*'Daten 2015'!AU23))/BF28,IF(ISERROR(((BF28)-'Daten 2015'!AU23)/(BF28)),0,((BF28)-'Daten 2015'!AU23)/(BF28))))</f>
        <v>0</v>
      </c>
      <c r="BH28" s="275">
        <f>BT28/'Daten 2015'!AS23*100</f>
        <v>0</v>
      </c>
      <c r="BI28" s="909"/>
      <c r="BJ28" s="264" t="str">
        <f>IF((M28+O28+AJ28+AK28)&gt;0,((M28+O28+AJ28+AK28)*BG28*IF('Daten 2015'!AZ23=TRUE,'Daten 2015'!AF23,'Daten 2015'!#REF!)*'Daten 2015'!AS23/100/(M28+O28+AJ28+AK28))+((M28+O28+AJ28+AK28)*IF('Daten 2015'!AZ23=TRUE,'Daten 2015'!R23,'Daten 2015'!D23)*'Daten 2015'!AS23/100/(M28+O28+AJ28+AK28)),"---")</f>
        <v>---</v>
      </c>
      <c r="BK28" s="264" t="str">
        <f>IF((Q28+R28+AL28+AM28)&gt;0,((Q28+R28+AL28+AM28)*BG28*IF('Daten 2015'!AZ23=TRUE,'Daten 2015'!AH23,'Daten 2015'!#REF!)*'Daten 2015'!AS23/100/(Q28+R28+AL28+AM28))+((Q28+R28+AL28+AM28)*IF('Daten 2015'!AZ23=TRUE,'Daten 2015'!T23,'Daten 2015'!F23)*'Daten 2015'!AS23/100/(Q28+R28+AL28+AM28)),"---")</f>
        <v>---</v>
      </c>
      <c r="BL28" s="264" t="str">
        <f>IF((S28+T28+AN28+AO28)&gt;0,((S28+T28+AN28+AO28)*BG28*IF('Daten 2015'!AZ23=TRUE,'Daten 2015'!AJ23,'Daten 2015'!#REF!)*'Daten 2015'!AS23/100/(S28+T28+AN28+AO28))+((S28+T28+AN28+AO28)*IF('Daten 2015'!AZ23=TRUE,'Daten 2015'!V23,'Daten 2015'!H23)*'Daten 2015'!AS23/100/(S28+T28+AN28+AO28)),"---")</f>
        <v>---</v>
      </c>
      <c r="BM28" s="911"/>
      <c r="BN28" s="739"/>
      <c r="BO28" s="739"/>
      <c r="BP28" s="739"/>
      <c r="BQ28" s="739"/>
      <c r="BR28" s="739"/>
      <c r="BS28" s="913"/>
      <c r="BT28" s="265">
        <f>IF(ISERROR(((M28+O28+AJ28+AK28)*BJ28)-((M28+O28+AJ28+AK28)*'Daten 2015'!D23*'Daten 2015'!AS23/100)),0,((M28+O28+AJ28+AK28)*BJ28)-((M28+O28+AJ28+AK28)*'Daten 2015'!D23*'Daten 2015'!AS23/100))+IF(ISERROR(((Q28+R28+AL28+AM28)*BK28)-((Q28+R28+AL28+AM28)*'Daten 2015'!F23*'Daten 2015'!AS23/100)),0,((Q28+R28+AL28+AM28)*BK28)-((Q28+R28+AL28+AM28)*'Daten 2015'!F23*'Daten 2015'!AS23/100))+IF(ISERROR(((S28+T28+AN28+AO28)*BL28)-((S28+T28+AN28+AO28)*'Daten 2015'!H23*'Daten 2015'!AS23/100)),0,((S28+T28+AN28+AO28)*BL28)-((S28+T28+AN28+AO28)*'Daten 2015'!H23*'Daten 2015'!AS23/100))</f>
        <v>0</v>
      </c>
      <c r="BU28" s="796"/>
      <c r="BV28" s="724"/>
      <c r="BW28" s="276" t="s">
        <v>53</v>
      </c>
      <c r="BX28" s="267"/>
      <c r="BY28" s="268"/>
      <c r="BZ28" s="269"/>
      <c r="CA28" s="268"/>
      <c r="CB28" s="270"/>
      <c r="CC28" s="268"/>
      <c r="CD28" s="268"/>
      <c r="CE28" s="268"/>
      <c r="CF28" s="268"/>
    </row>
    <row r="29" spans="2:84" ht="16.5" customHeight="1" thickBot="1" x14ac:dyDescent="0.3">
      <c r="B29" s="896"/>
      <c r="C29" s="999"/>
      <c r="D29" s="548"/>
      <c r="E29" s="455" t="s">
        <v>54</v>
      </c>
      <c r="F29" s="448"/>
      <c r="G29" s="993"/>
      <c r="H29" s="994"/>
      <c r="I29" s="448"/>
      <c r="J29" s="993"/>
      <c r="K29" s="994"/>
      <c r="L29" s="448"/>
      <c r="M29" s="972">
        <f>'TP &amp; AP'!M29:N29</f>
        <v>0</v>
      </c>
      <c r="N29" s="967"/>
      <c r="O29" s="967">
        <f>'TP &amp; AP'!O29:P29</f>
        <v>0</v>
      </c>
      <c r="P29" s="967"/>
      <c r="Q29" s="558">
        <f>'TP &amp; AP'!Q29</f>
        <v>0</v>
      </c>
      <c r="R29" s="558">
        <f>'TP &amp; AP'!R29</f>
        <v>0</v>
      </c>
      <c r="S29" s="558">
        <f>'TP &amp; AP'!S29</f>
        <v>0</v>
      </c>
      <c r="T29" s="558">
        <f>'TP &amp; AP'!T29</f>
        <v>0</v>
      </c>
      <c r="U29" s="837"/>
      <c r="V29" s="838"/>
      <c r="W29" s="838"/>
      <c r="X29" s="838"/>
      <c r="Y29" s="838"/>
      <c r="Z29" s="838"/>
      <c r="AA29" s="838"/>
      <c r="AB29" s="838"/>
      <c r="AC29" s="838"/>
      <c r="AD29" s="838"/>
      <c r="AE29" s="838"/>
      <c r="AF29" s="838"/>
      <c r="AG29" s="838"/>
      <c r="AH29" s="805"/>
      <c r="AI29" s="452"/>
      <c r="AJ29" s="580">
        <f>'TP &amp; AP'!AJ29</f>
        <v>0</v>
      </c>
      <c r="AK29" s="568">
        <f>'TP &amp; AP'!AK29</f>
        <v>0</v>
      </c>
      <c r="AL29" s="568">
        <f>'TP &amp; AP'!AL29</f>
        <v>0</v>
      </c>
      <c r="AM29" s="572">
        <f>'TP &amp; AP'!AM29</f>
        <v>0</v>
      </c>
      <c r="AN29" s="568">
        <f>'TP &amp; AP'!AN29</f>
        <v>0</v>
      </c>
      <c r="AO29" s="568">
        <f>'TP &amp; AP'!AO29</f>
        <v>0</v>
      </c>
      <c r="AP29" s="837"/>
      <c r="AQ29" s="838"/>
      <c r="AR29" s="838"/>
      <c r="AS29" s="838"/>
      <c r="AT29" s="838"/>
      <c r="AU29" s="838"/>
      <c r="AV29" s="838"/>
      <c r="AW29" s="838"/>
      <c r="AX29" s="838"/>
      <c r="AY29" s="838"/>
      <c r="AZ29" s="838"/>
      <c r="BA29" s="838"/>
      <c r="BB29" s="838"/>
      <c r="BC29" s="805"/>
      <c r="BD29" s="260"/>
      <c r="BE29" s="369" t="s">
        <v>54</v>
      </c>
      <c r="BF29" s="278">
        <f>((M29+O29+AJ29+AK29)*'Daten 2015'!R24)+((Q29+R29+AL29+AM29)*'Daten 2015'!T24)+((S29+T29+AN29+AO29)*'Daten 2015'!V24)</f>
        <v>0</v>
      </c>
      <c r="BG29" s="279">
        <f>IF(IF(IF(ISERROR(((BF29)-'Daten 2015'!AU24)/(BF29)),0,((BF29)-'Daten 2015'!AU24)/(BF29))&gt;0.5,('Daten 2015'!AU24+0.5*(IF(BF29&lt;'Daten 2015'!AV24,BF29,'Daten 2015'!AV24)-2*'Daten 2015'!AU24))/BF29,IF(ISERROR(((BF29)-'Daten 2015'!AU24)/(BF29)),0,((BF29)-'Daten 2015'!AU24)/(BF29)))&lt;0,0,IF(IF(ISERROR(((BF29)-'Daten 2015'!AU24)/(BF29)),0,((BF29)-'Daten 2015'!AU24)/(BF29))&gt;0.5,('Daten 2015'!AU24+0.5*(IF(BF29&lt;'Daten 2015'!AV24,BF29,'Daten 2015'!AV24)-2*'Daten 2015'!AU24))/BF29,IF(ISERROR(((BF29)-'Daten 2015'!AU24)/(BF29)),0,((BF29)-'Daten 2015'!AU24)/(BF29))))</f>
        <v>0</v>
      </c>
      <c r="BH29" s="280">
        <f>BT29/'Daten 2015'!AS24*100</f>
        <v>0</v>
      </c>
      <c r="BI29" s="909"/>
      <c r="BJ29" s="281" t="str">
        <f>IF((M29+O29+AJ29+AK29)&gt;0,((M29+O29+AJ29+AK29)*BG29*IF('Daten 2015'!AZ24=TRUE,'Daten 2015'!AF24,'Daten 2015'!#REF!)*'Daten 2015'!AS24/100/(M29+O29+AJ29+AK29))+((M29+O29+AJ29+AK29)*IF('Daten 2015'!AZ24=TRUE,'Daten 2015'!R24,'Daten 2015'!D24)*'Daten 2015'!AS24/100/(M29+O29+AJ29+AK29)),"---")</f>
        <v>---</v>
      </c>
      <c r="BK29" s="281" t="str">
        <f>IF((Q29+R29+AL29+AM29)&gt;0,((Q29+R29+AL29+AM29)*BG29*IF('Daten 2015'!AZ24=TRUE,'Daten 2015'!AH24,'Daten 2015'!#REF!)*'Daten 2015'!AS24/100/(Q29+R29+AL29+AM29))+((Q29+R29+AL29+AM29)*IF('Daten 2015'!AZ24=TRUE,'Daten 2015'!T24,'Daten 2015'!F24)*'Daten 2015'!AS24/100/(Q29+R29+AL29+AM29)),"---")</f>
        <v>---</v>
      </c>
      <c r="BL29" s="281" t="str">
        <f>IF((S29+T29+AN29+AO29)&gt;0,((S29+T29+AN29+AO29)*BG29*IF('Daten 2015'!AZ24=TRUE,'Daten 2015'!AJ24,'Daten 2015'!#REF!)*'Daten 2015'!AS24/100/(S29+T29+AN29+AO29))+((S29+T29+AN29+AO29)*IF('Daten 2015'!AZ24=TRUE,'Daten 2015'!V24,'Daten 2015'!H24)*'Daten 2015'!AS24/100/(S29+T29+AN29+AO29)),"---")</f>
        <v>---</v>
      </c>
      <c r="BM29" s="911"/>
      <c r="BN29" s="739"/>
      <c r="BO29" s="739"/>
      <c r="BP29" s="739"/>
      <c r="BQ29" s="739"/>
      <c r="BR29" s="739"/>
      <c r="BS29" s="913"/>
      <c r="BT29" s="282">
        <f>IF(ISERROR(((M29+O29+AJ29+AK29)*BJ29)-((M29+O29+AJ29+AK29)*'Daten 2015'!D24*'Daten 2015'!AS24/100)),0,((M29+O29+AJ29+AK29)*BJ29)-((M29+O29+AJ29+AK29)*'Daten 2015'!D24*'Daten 2015'!AS24/100))+IF(ISERROR(((Q29+R29+AL29+AM29)*BK29)-((Q29+R29+AL29+AM29)*'Daten 2015'!F24*'Daten 2015'!AS24/100)),0,((Q29+R29+AL29+AM29)*BK29)-((Q29+R29+AL29+AM29)*'Daten 2015'!F24*'Daten 2015'!AS24/100))+IF(ISERROR(((S29+T29+AN29+AO29)*BL29)-((S29+T29+AN29+AO29)*'Daten 2015'!H24*'Daten 2015'!AS24/100)),0,((S29+T29+AN29+AO29)*BL29)-((S29+T29+AN29+AO29)*'Daten 2015'!H24*'Daten 2015'!AS24/100))</f>
        <v>0</v>
      </c>
      <c r="BU29" s="797"/>
      <c r="BV29" s="724"/>
      <c r="BW29" s="283" t="s">
        <v>54</v>
      </c>
      <c r="BX29" s="267"/>
      <c r="BY29" s="268"/>
      <c r="BZ29" s="269"/>
      <c r="CA29" s="268"/>
      <c r="CB29" s="270"/>
      <c r="CC29" s="268"/>
      <c r="CD29" s="268"/>
      <c r="CE29" s="268"/>
      <c r="CF29" s="268"/>
    </row>
    <row r="30" spans="2:84" ht="16.5" customHeight="1" x14ac:dyDescent="0.25">
      <c r="B30" s="896"/>
      <c r="C30" s="999"/>
      <c r="D30" s="549"/>
      <c r="E30" s="455" t="s">
        <v>61</v>
      </c>
      <c r="F30" s="448"/>
      <c r="G30" s="995"/>
      <c r="H30" s="996"/>
      <c r="I30" s="448"/>
      <c r="J30" s="995"/>
      <c r="K30" s="996"/>
      <c r="L30" s="448"/>
      <c r="M30" s="998">
        <f>'TP &amp; AP'!M30:N30</f>
        <v>0</v>
      </c>
      <c r="N30" s="935"/>
      <c r="O30" s="935">
        <f>'TP &amp; AP'!O30:P30</f>
        <v>0</v>
      </c>
      <c r="P30" s="935"/>
      <c r="Q30" s="546">
        <f>'TP &amp; AP'!Q30</f>
        <v>0</v>
      </c>
      <c r="R30" s="546">
        <f>'TP &amp; AP'!R30</f>
        <v>0</v>
      </c>
      <c r="S30" s="546">
        <f>'TP &amp; AP'!S30</f>
        <v>0</v>
      </c>
      <c r="T30" s="546">
        <f>'TP &amp; AP'!T30</f>
        <v>0</v>
      </c>
      <c r="U30" s="837"/>
      <c r="V30" s="838"/>
      <c r="W30" s="838"/>
      <c r="X30" s="838"/>
      <c r="Y30" s="838"/>
      <c r="Z30" s="838"/>
      <c r="AA30" s="838"/>
      <c r="AB30" s="838"/>
      <c r="AC30" s="838"/>
      <c r="AD30" s="838"/>
      <c r="AE30" s="838"/>
      <c r="AF30" s="838"/>
      <c r="AG30" s="838"/>
      <c r="AH30" s="805"/>
      <c r="AI30" s="452"/>
      <c r="AJ30" s="578">
        <f>'TP &amp; AP'!AJ30</f>
        <v>0</v>
      </c>
      <c r="AK30" s="567">
        <f>'TP &amp; AP'!AK30</f>
        <v>0</v>
      </c>
      <c r="AL30" s="567">
        <f>'TP &amp; AP'!AL30</f>
        <v>0</v>
      </c>
      <c r="AM30" s="571">
        <f>'TP &amp; AP'!AM30</f>
        <v>0</v>
      </c>
      <c r="AN30" s="567">
        <f>'TP &amp; AP'!AN30</f>
        <v>0</v>
      </c>
      <c r="AO30" s="567">
        <f>'TP &amp; AP'!AO30</f>
        <v>0</v>
      </c>
      <c r="AP30" s="837"/>
      <c r="AQ30" s="838"/>
      <c r="AR30" s="838"/>
      <c r="AS30" s="838"/>
      <c r="AT30" s="838"/>
      <c r="AU30" s="838"/>
      <c r="AV30" s="838"/>
      <c r="AW30" s="838"/>
      <c r="AX30" s="838"/>
      <c r="AY30" s="838"/>
      <c r="AZ30" s="838"/>
      <c r="BA30" s="838"/>
      <c r="BB30" s="838"/>
      <c r="BC30" s="805"/>
      <c r="BD30" s="260"/>
      <c r="BE30" s="363" t="s">
        <v>61</v>
      </c>
      <c r="BF30" s="285">
        <f>((M30+O30+AJ30+AK30)*'Daten 2015'!R25)+((Q30+R30+AL30+AM30)*'Daten 2015'!T25)+((S30+T30+AN30+AO30)*'Daten 2015'!V25)</f>
        <v>0</v>
      </c>
      <c r="BG30" s="286">
        <f>IF(IF(IF(ISERROR(((BF30)-'Daten 2015'!AU25)/(BF30)),0,((BF30)-'Daten 2015'!AU25)/(BF30))&gt;0.5,('Daten 2015'!AU25+0.5*(IF(BF30&lt;'Daten 2015'!AV25,BF30,'Daten 2015'!AV25)-2*'Daten 2015'!AU25))/BF30,IF(ISERROR(((BF30)-'Daten 2015'!AU25)/(BF30)),0,((BF30)-'Daten 2015'!AU25)/(BF30)))&lt;0,0,IF(IF(ISERROR(((BF30)-'Daten 2015'!AU25)/(BF30)),0,((BF30)-'Daten 2015'!AU25)/(BF30))&gt;0.5,('Daten 2015'!AU25+0.5*(IF(BF30&lt;'Daten 2015'!AV25,BF30,'Daten 2015'!AV25)-2*'Daten 2015'!AU25))/BF30,IF(ISERROR(((BF30)-'Daten 2015'!AU25)/(BF30)),0,((BF30)-'Daten 2015'!AU25)/(BF30))))</f>
        <v>0</v>
      </c>
      <c r="BH30" s="287">
        <f>BT30/'Daten 2015'!AS25*100</f>
        <v>0</v>
      </c>
      <c r="BI30" s="910"/>
      <c r="BJ30" s="288" t="str">
        <f>IF((M30+O30+AJ30+AK30)&gt;0,((M30+O30+AJ30+AK30)*BG30*IF('Daten 2015'!AZ25=TRUE,'Daten 2015'!AF25,'Daten 2015'!#REF!)*'Daten 2015'!AS25/100/(M30+O30+AJ30+AK30))+((M30+O30+AJ30+AK30)*IF('Daten 2015'!AZ25=TRUE,'Daten 2015'!R25,'Daten 2015'!D25)*'Daten 2015'!AS25/100/(M30+O30+AJ30+AK30)),"---")</f>
        <v>---</v>
      </c>
      <c r="BK30" s="288" t="str">
        <f>IF((Q30+R30+AL30+AM30)&gt;0,((Q30+R30+AL30+AM30)*BG30*IF('Daten 2015'!AZ25=TRUE,'Daten 2015'!AH25,'Daten 2015'!#REF!)*'Daten 2015'!AS25/100/(Q30+R30+AL30+AM30))+((Q30+R30+AL30+AM30)*IF('Daten 2015'!AZ25=TRUE,'Daten 2015'!T25,'Daten 2015'!F25)*'Daten 2015'!AS25/100/(Q30+R30+AL30+AM30)),"---")</f>
        <v>---</v>
      </c>
      <c r="BL30" s="288" t="str">
        <f>IF((S30+T30+AN30+AO30)&gt;0,((S30+T30+AN30+AO30)*BG30*IF('Daten 2015'!AZ25=TRUE,'Daten 2015'!AJ25,'Daten 2015'!#REF!)*'Daten 2015'!AS25/100/(S30+T30+AN30+AO30))+((S30+T30+AN30+AO30)*IF('Daten 2015'!AZ25=TRUE,'Daten 2015'!V25,'Daten 2015'!H25)*'Daten 2015'!AS25/100/(S30+T30+AN30+AO30)),"---")</f>
        <v>---</v>
      </c>
      <c r="BM30" s="911"/>
      <c r="BN30" s="739"/>
      <c r="BO30" s="739"/>
      <c r="BP30" s="739"/>
      <c r="BQ30" s="739"/>
      <c r="BR30" s="739"/>
      <c r="BS30" s="913"/>
      <c r="BT30" s="289">
        <f>IF(ISERROR(((M30+O30+AJ30+AK30)*BJ30)-((M30+O30+AJ30+AK30)*'Daten 2015'!D25*'Daten 2015'!AS25/100)),0,((M30+O30+AJ30+AK30)*BJ30)-((M30+O30+AJ30+AK30)*'Daten 2015'!D25*'Daten 2015'!AS25/100))+IF(ISERROR(((Q30+R30+AL30+AM30)*BK30)-((Q30+R30+AL30+AM30)*'Daten 2015'!F25*'Daten 2015'!AS25/100)),0,((Q30+R30+AL30+AM30)*BK30)-((Q30+R30+AL30+AM30)*'Daten 2015'!F25*'Daten 2015'!AS25/100))+IF(ISERROR(((S30+T30+AN30+AO30)*BL30)-((S30+T30+AN30+AO30)*'Daten 2015'!H25*'Daten 2015'!AS25/100)),0,((S30+T30+AN30+AO30)*BL30)-((S30+T30+AN30+AO30)*'Daten 2015'!H25*'Daten 2015'!AS25/100))</f>
        <v>0</v>
      </c>
      <c r="BU30" s="795">
        <f>BT30+BT31+BT32+BT33</f>
        <v>0</v>
      </c>
      <c r="BV30" s="724"/>
      <c r="BW30" s="266" t="s">
        <v>61</v>
      </c>
      <c r="BX30" s="267"/>
      <c r="BY30" s="268"/>
      <c r="BZ30" s="269"/>
      <c r="CA30" s="268"/>
      <c r="CB30" s="270"/>
      <c r="CC30" s="268"/>
      <c r="CD30" s="268"/>
      <c r="CE30" s="268"/>
      <c r="CF30" s="268"/>
    </row>
    <row r="31" spans="2:84" ht="16.5" customHeight="1" thickBot="1" x14ac:dyDescent="0.3">
      <c r="B31" s="896"/>
      <c r="C31" s="999"/>
      <c r="D31" s="551"/>
      <c r="E31" s="455" t="s">
        <v>62</v>
      </c>
      <c r="F31" s="448"/>
      <c r="G31" s="474">
        <f>'TP &amp; AP'!G31</f>
        <v>0</v>
      </c>
      <c r="H31" s="475">
        <f>'TP &amp; AP'!H31</f>
        <v>0</v>
      </c>
      <c r="I31" s="448"/>
      <c r="J31" s="474">
        <f>'TP &amp; AP'!J31</f>
        <v>0</v>
      </c>
      <c r="K31" s="475">
        <f>'TP &amp; AP'!K31</f>
        <v>0</v>
      </c>
      <c r="L31" s="448"/>
      <c r="M31" s="997">
        <f>'TP &amp; AP'!M31:N31</f>
        <v>0</v>
      </c>
      <c r="N31" s="933"/>
      <c r="O31" s="933">
        <f>'TP &amp; AP'!O31:P31</f>
        <v>0</v>
      </c>
      <c r="P31" s="933"/>
      <c r="Q31" s="477">
        <f>'TP &amp; AP'!Q31</f>
        <v>0</v>
      </c>
      <c r="R31" s="476">
        <f>'TP &amp; AP'!R31</f>
        <v>0</v>
      </c>
      <c r="S31" s="476">
        <f>'TP &amp; AP'!S31</f>
        <v>0</v>
      </c>
      <c r="T31" s="476">
        <f>'TP &amp; AP'!T31</f>
        <v>0</v>
      </c>
      <c r="U31" s="839"/>
      <c r="V31" s="840"/>
      <c r="W31" s="840"/>
      <c r="X31" s="840"/>
      <c r="Y31" s="840"/>
      <c r="Z31" s="840"/>
      <c r="AA31" s="840"/>
      <c r="AB31" s="840"/>
      <c r="AC31" s="840"/>
      <c r="AD31" s="840"/>
      <c r="AE31" s="840"/>
      <c r="AF31" s="840"/>
      <c r="AG31" s="840"/>
      <c r="AH31" s="841"/>
      <c r="AI31" s="459"/>
      <c r="AJ31" s="581">
        <f>'TP &amp; AP'!AJ31</f>
        <v>0</v>
      </c>
      <c r="AK31" s="576">
        <f>'TP &amp; AP'!AK31</f>
        <v>0</v>
      </c>
      <c r="AL31" s="576">
        <f>'TP &amp; AP'!AL31</f>
        <v>0</v>
      </c>
      <c r="AM31" s="577">
        <f>'TP &amp; AP'!AM31</f>
        <v>0</v>
      </c>
      <c r="AN31" s="576">
        <f>'TP &amp; AP'!AN31</f>
        <v>0</v>
      </c>
      <c r="AO31" s="576">
        <f>'TP &amp; AP'!AO31</f>
        <v>0</v>
      </c>
      <c r="AP31" s="839"/>
      <c r="AQ31" s="840"/>
      <c r="AR31" s="840"/>
      <c r="AS31" s="840"/>
      <c r="AT31" s="840"/>
      <c r="AU31" s="840"/>
      <c r="AV31" s="840"/>
      <c r="AW31" s="840"/>
      <c r="AX31" s="840"/>
      <c r="AY31" s="840"/>
      <c r="AZ31" s="840"/>
      <c r="BA31" s="840"/>
      <c r="BB31" s="840"/>
      <c r="BC31" s="841"/>
      <c r="BD31" s="260"/>
      <c r="BE31" s="378" t="s">
        <v>62</v>
      </c>
      <c r="BF31" s="292">
        <f>((G31+H31+J31+K31)*'Daten 2015'!Q26)+((M31+O31+AJ31+AK31)*'Daten 2015'!R26)+((Q31+R31+AL31+AM31)*'Daten 2015'!T26)+((S31+T31+AN31+AO31)*'Daten 2015'!V26)</f>
        <v>0</v>
      </c>
      <c r="BG31" s="293">
        <f>IF(IF(IF(ISERROR(((BF31)-'Daten 2015'!AU26)/(BF31)),0,((BF31)-'Daten 2015'!AU26)/(BF31))&gt;0.5,('Daten 2015'!AU26+0.5*(IF(BF31&lt;'Daten 2015'!AV26,BF31,'Daten 2015'!AV26)-2*'Daten 2015'!AU26))/BF31,IF(ISERROR(((BF31)-'Daten 2015'!AU26)/(BF31)),0,((BF31)-'Daten 2015'!AU26)/(BF31)))&lt;0,0,IF(IF(ISERROR(((BF31)-'Daten 2015'!AU26)/(BF31)),0,((BF31)-'Daten 2015'!AU26)/(BF31))&gt;0.5,('Daten 2015'!AU26+0.5*(IF(BF31&lt;'Daten 2015'!AV26,BF31,'Daten 2015'!AV26)-2*'Daten 2015'!AU26))/BF31,IF(ISERROR(((BF31)-'Daten 2015'!AU26)/(BF31)),0,((BF31)-'Daten 2015'!AU26)/(BF31))))</f>
        <v>0</v>
      </c>
      <c r="BH31" s="294">
        <f>BT31/'Daten 2015'!AS26*100</f>
        <v>0</v>
      </c>
      <c r="BI31" s="295" t="str">
        <f>IF((G31+H31+J31+K31)&gt;0,((G31+H31+J31+K31)*BG31*IF('Daten 2015'!AZ26=TRUE,'Daten 2015'!AE26,'Daten 2015'!#REF!)*'Daten 2015'!AS26/100/(G31+H31+J31+K31))+((G31+H31+J31+K31)*IF('Daten 2015'!AZ26=TRUE,'Daten 2015'!Q26,'Daten 2015'!#REF!)*'Daten 2015'!AS26/100/(G31+H31+J31+K31)),"---")</f>
        <v>---</v>
      </c>
      <c r="BJ31" s="295" t="str">
        <f>IF((M31+O31+AJ31+AK31)&gt;0,((M31+O31+AJ31+AK31)*BG31*IF('Daten 2015'!AZ26=TRUE,'Daten 2015'!AF26,'Daten 2015'!#REF!)*'Daten 2015'!AS26/100/(M31+O31+AJ31+AK31))+((M31+O31+AJ31+AK31)*IF('Daten 2015'!AZ26=TRUE,'Daten 2015'!R26,'Daten 2015'!D26)*'Daten 2015'!AS26/100/(M31+O31+AJ31+AK31)),"---")</f>
        <v>---</v>
      </c>
      <c r="BK31" s="295" t="str">
        <f>IF((Q31+R31+AL31+AM31)&gt;0,((Q31+R31+AL31+AM31)*BG31*IF('Daten 2015'!AZ26=TRUE,'Daten 2015'!AH26,'Daten 2015'!#REF!)*'Daten 2015'!AS26/100/(Q31+R31+AL31+AM31))+((Q31+R31+AL31+AM31)*IF('Daten 2015'!AZ26=TRUE,'Daten 2015'!T26,'Daten 2015'!F26)*'Daten 2015'!AS26/100/(Q31+R31+AL31+AM31)),"---")</f>
        <v>---</v>
      </c>
      <c r="BL31" s="295" t="str">
        <f>IF((S31+T31+AN31+AO31)&gt;0,((S31+T31+AN31+AO31)*BG31*IF('Daten 2015'!AZ26=TRUE,'Daten 2015'!AJ26,'Daten 2015'!#REF!)*'Daten 2015'!AS26/100/(S31+T31+AN31+AO31))+((S31+T31+AN31+AO31)*IF('Daten 2015'!AZ26=TRUE,'Daten 2015'!V26,'Daten 2015'!H26)*'Daten 2015'!AS26/100/(S31+T31+AN31+AO31)),"---")</f>
        <v>---</v>
      </c>
      <c r="BM31" s="976"/>
      <c r="BN31" s="977"/>
      <c r="BO31" s="977"/>
      <c r="BP31" s="977"/>
      <c r="BQ31" s="977"/>
      <c r="BR31" s="977"/>
      <c r="BS31" s="978"/>
      <c r="BT31" s="296">
        <f>IF(ISERROR(((M31+O31+AJ31+AK31)*BJ31)-((M31+O31+AJ31+AK31)*'Daten 2015'!D26*'Daten 2015'!AS26/100)),0,((M31+O31+AJ31+AK31)*BJ31)-((M31+O31+AJ31+AK31)*'Daten 2015'!D26*'Daten 2015'!AS26/100))+IF(ISERROR(((Q31+R31+AL31+AM31)*BK31)-((Q31+R31+AL31+AM31)*'Daten 2015'!F26*'Daten 2015'!AS26/100)),0,((Q31+R31+AL31+AM31)*BK31)-((Q31+R31+AL31+AM31)*'Daten 2015'!F26*'Daten 2015'!AS26/100))+IF(ISERROR(((S31+T31+AN31+AO31)*BL31)-((S31+T31+AN31+AO31)*'Daten 2015'!H26*'Daten 2015'!AS26/100)),0,((S31+T31+AN31+AO31)*BL31)-((S31+T31+AN31+AO31)*'Daten 2015'!H26*'Daten 2015'!AS26/100))</f>
        <v>0</v>
      </c>
      <c r="BU31" s="796"/>
      <c r="BV31" s="724"/>
      <c r="BW31" s="297" t="s">
        <v>62</v>
      </c>
      <c r="BX31" s="267"/>
      <c r="BY31" s="268"/>
      <c r="BZ31" s="269"/>
      <c r="CA31" s="268"/>
      <c r="CB31" s="270"/>
      <c r="CC31" s="268"/>
      <c r="CD31" s="268"/>
      <c r="CE31" s="268"/>
      <c r="CF31" s="268"/>
    </row>
    <row r="32" spans="2:84" ht="16.5" customHeight="1" thickTop="1" x14ac:dyDescent="0.25">
      <c r="B32" s="896"/>
      <c r="C32" s="999"/>
      <c r="D32" s="552"/>
      <c r="E32" s="497" t="s">
        <v>59</v>
      </c>
      <c r="F32" s="448"/>
      <c r="G32" s="481">
        <f>'TP &amp; AP'!G32</f>
        <v>0</v>
      </c>
      <c r="H32" s="482">
        <f>'TP &amp; AP'!H32</f>
        <v>0</v>
      </c>
      <c r="I32" s="448"/>
      <c r="J32" s="481">
        <f>'TP &amp; AP'!J32</f>
        <v>0</v>
      </c>
      <c r="K32" s="482">
        <f>'TP &amp; AP'!K32</f>
        <v>0</v>
      </c>
      <c r="M32" s="927">
        <f>'TP &amp; AP'!M32:N32</f>
        <v>0</v>
      </c>
      <c r="N32" s="928"/>
      <c r="O32" s="928">
        <f>'TP &amp; AP'!O32:P32</f>
        <v>0</v>
      </c>
      <c r="P32" s="928"/>
      <c r="Q32" s="838" t="s">
        <v>131</v>
      </c>
      <c r="R32" s="838"/>
      <c r="S32" s="838"/>
      <c r="T32" s="838"/>
      <c r="U32" s="511">
        <f>'TP &amp; AP'!U32</f>
        <v>0</v>
      </c>
      <c r="V32" s="511">
        <f>'TP &amp; AP'!V32</f>
        <v>0</v>
      </c>
      <c r="W32" s="511">
        <f>'TP &amp; AP'!W32</f>
        <v>0</v>
      </c>
      <c r="X32" s="511">
        <f>'TP &amp; AP'!X32</f>
        <v>0</v>
      </c>
      <c r="Y32" s="511">
        <f>'TP &amp; AP'!Y32</f>
        <v>0</v>
      </c>
      <c r="Z32" s="511">
        <f>'TP &amp; AP'!Z32</f>
        <v>0</v>
      </c>
      <c r="AA32" s="511">
        <f>'TP &amp; AP'!AA32</f>
        <v>0</v>
      </c>
      <c r="AB32" s="511">
        <f>'TP &amp; AP'!AB32</f>
        <v>0</v>
      </c>
      <c r="AC32" s="511">
        <f>'TP &amp; AP'!AC32</f>
        <v>0</v>
      </c>
      <c r="AD32" s="511">
        <f>'TP &amp; AP'!AD32</f>
        <v>0</v>
      </c>
      <c r="AE32" s="511">
        <f>'TP &amp; AP'!AE32</f>
        <v>0</v>
      </c>
      <c r="AF32" s="511">
        <f>'TP &amp; AP'!AF32</f>
        <v>0</v>
      </c>
      <c r="AG32" s="511">
        <f>'TP &amp; AP'!AG32</f>
        <v>0</v>
      </c>
      <c r="AH32" s="560">
        <f>'TP &amp; AP'!AH32</f>
        <v>0</v>
      </c>
      <c r="AI32" s="452"/>
      <c r="AJ32" s="582">
        <f>'TP &amp; AP'!AJ32</f>
        <v>0</v>
      </c>
      <c r="AK32" s="573">
        <f>'TP &amp; AP'!AK32</f>
        <v>0</v>
      </c>
      <c r="AL32" s="838" t="s">
        <v>131</v>
      </c>
      <c r="AM32" s="838"/>
      <c r="AN32" s="838"/>
      <c r="AO32" s="838"/>
      <c r="AP32" s="511">
        <f>'TP &amp; AP'!AP32</f>
        <v>0</v>
      </c>
      <c r="AQ32" s="511">
        <f>'TP &amp; AP'!AQ32</f>
        <v>0</v>
      </c>
      <c r="AR32" s="511">
        <f>'TP &amp; AP'!AR32</f>
        <v>0</v>
      </c>
      <c r="AS32" s="511">
        <f>'TP &amp; AP'!AS32</f>
        <v>0</v>
      </c>
      <c r="AT32" s="511">
        <f>'TP &amp; AP'!AT32</f>
        <v>0</v>
      </c>
      <c r="AU32" s="511">
        <f>'TP &amp; AP'!AU32</f>
        <v>0</v>
      </c>
      <c r="AV32" s="511">
        <f>'TP &amp; AP'!AV32</f>
        <v>0</v>
      </c>
      <c r="AW32" s="511">
        <f>'TP &amp; AP'!AW32</f>
        <v>0</v>
      </c>
      <c r="AX32" s="511">
        <f>'TP &amp; AP'!AX32</f>
        <v>0</v>
      </c>
      <c r="AY32" s="511">
        <f>'TP &amp; AP'!AY32</f>
        <v>0</v>
      </c>
      <c r="AZ32" s="511">
        <f>'TP &amp; AP'!AZ32</f>
        <v>0</v>
      </c>
      <c r="BA32" s="511">
        <f>'TP &amp; AP'!BA32</f>
        <v>0</v>
      </c>
      <c r="BB32" s="511">
        <f>'TP &amp; AP'!BB32</f>
        <v>0</v>
      </c>
      <c r="BC32" s="560">
        <f>'TP &amp; AP'!BC32</f>
        <v>0</v>
      </c>
      <c r="BD32" s="260"/>
      <c r="BE32" s="381" t="s">
        <v>59</v>
      </c>
      <c r="BF32" s="300">
        <f>((G32+H32+J32+K32)*'Daten 2015'!Q27)+((M32+N32+O32+P32+AJ32+AK32)*'Daten 2015'!R27)+((U32+V32+AP32+AQ32)*'Daten 2015'!W27)+((W32+X32+AR32+AS32)*'Daten 2015'!X27)+((Y32+Z32+AT32+AU32)*'Daten 2015'!Y27)+((AA32+AB32+AV32+AW32)*'Daten 2015'!Z27)+((AC32+AD32+AX32+AY32)*'Daten 2015'!AA27)+((AE32+AF32+AZ32+BA32)*'Daten 2015'!AB27)+((AG32+AH32+BB32+BC32)*'Daten 2015'!AC27)</f>
        <v>0</v>
      </c>
      <c r="BG32" s="301">
        <f>IF(IF(IF(ISERROR(((BF32)-'Daten 2015'!AU27)/(BF32)),0,((BF32)-'Daten 2015'!AU27)/(BF32))&gt;0.5,('Daten 2015'!AU27+0.5*(IF(BF32&lt;'Daten 2015'!AV27,BF32,'Daten 2015'!AV27)-2*'Daten 2015'!AU27))/BF32,IF(ISERROR(((BF32)-'Daten 2015'!AU27)/(BF32)),0,((BF32)-'Daten 2015'!AU27)/(BF32)))&lt;0,0,IF(IF(ISERROR(((BF32)-'Daten 2015'!AU27)/(BF32)),0,((BF32)-'Daten 2015'!AU27)/(BF32))&gt;0.5,('Daten 2015'!AU27+0.5*(IF(BF32&lt;'Daten 2015'!AV27,BF32,'Daten 2015'!AV27)-2*'Daten 2015'!AU27))/BF32,IF(ISERROR(((BF32)-'Daten 2015'!AU27)/(BF32)),0,((BF32)-'Daten 2015'!AU27)/(BF32))))</f>
        <v>0</v>
      </c>
      <c r="BH32" s="302">
        <f>BT32/'Daten 2015'!AS27*100</f>
        <v>0</v>
      </c>
      <c r="BI32" s="303" t="str">
        <f>IF((G32+H32+J32+K32)&gt;0,((G32+H32+J32+K32)*BG32*IF('Daten 2015'!AZ27=TRUE,'Daten 2015'!AE27,'Daten 2015'!#REF!)*'Daten 2015'!AS27/100/(G32+H32+J32+K32))+((G32+H32+J32+K32)*IF('Daten 2015'!AZ27=TRUE,'Daten 2015'!Q27,'Daten 2015'!#REF!)*'Daten 2015'!AS27/100/(G32+H32+J32+K32)),"---")</f>
        <v>---</v>
      </c>
      <c r="BJ32" s="303" t="str">
        <f>IF((M32+O32+AJ32+AK32)&gt;0,((M32+O32+AJ32+AK32)*BG32*IF('Daten 2015'!AZ27=TRUE,'Daten 2015'!AF27,'Daten 2015'!#REF!)*'Daten 2015'!AS27/100/(M32+O32+AJ32+AK32))+((M32+O32+AJ32+AK32)*IF('Daten 2015'!AZ27=TRUE,'Daten 2015'!R27,'Daten 2015'!D27)*'Daten 2015'!AS27/100/(M32+O32+AJ32+AK32)),"---")</f>
        <v>---</v>
      </c>
      <c r="BK32" s="683" t="s">
        <v>131</v>
      </c>
      <c r="BL32" s="693"/>
      <c r="BM32" s="304" t="str">
        <f>IF((U32+V32+AP32+AQ32)&gt;0,((U32+V32+AP32+AQ32)*BG32*IF('Daten 2015'!AZ27=TRUE,'Daten 2015'!AK27,'Daten 2015'!#REF!)*'Daten 2015'!AS27/100/(U32+V32+AP32+AQ32))+((U32+V32+AP32+AQ32)*IF('Daten 2015'!AZ27=TRUE,'Daten 2015'!W27,'Daten 2015'!I27)*'Daten 2015'!AS27/100/(U32+V32+AP32+AQ32)),"---")</f>
        <v>---</v>
      </c>
      <c r="BN32" s="304" t="str">
        <f>IF((W32+X32+AR32+AS32)&gt;0,((W32+X32+AR32+AS32)*BG32*IF('Daten 2015'!AZ27=TRUE,'Daten 2015'!AL27,'Daten 2015'!#REF!)*'Daten 2015'!AS27/100/(W32+X32+AR32+AS32))+((W32+X32+AR32+AS32)*IF('Daten 2015'!AZ27=TRUE,'Daten 2015'!X27,'Daten 2015'!J27)*'Daten 2015'!AS27/100/(W32+X32+AR32+AS32)),"---")</f>
        <v>---</v>
      </c>
      <c r="BO32" s="304" t="str">
        <f>IF((Y32+Z32+AT32+AU32)&gt;0,((Y32+Z32+AT32+AU32)*BG32*IF('Daten 2015'!AZ27=TRUE,'Daten 2015'!AM27,'Daten 2015'!#REF!)*'Daten 2015'!AS27/100/(Y32+Z32+AT32+AU32))+((Y32+Z32+AT32+AU32)*IF('Daten 2015'!AZ27=TRUE,'Daten 2015'!Y27,'Daten 2015'!K27)*'Daten 2015'!AS27/100/(Y32+Z32+AT32+AU32)),"---")</f>
        <v>---</v>
      </c>
      <c r="BP32" s="304" t="str">
        <f>IF((Y32+Z32+AT32+AU32)&gt;0,((Y32+Z32+AT32+AU32)*BG32*IF('Daten 2015'!AZ27=TRUE,'Daten 2015'!AN27,'Daten 2015'!#REF!)*'Daten 2015'!AS27/100/(Y32+Z32+AT32+AU32))+((Y32+Z32+AT32+AU32)*IF('Daten 2015'!AZ27=TRUE,'Daten 2015'!Z27,'Daten 2015'!L27)*'Daten 2015'!AS27/100/(Y32+Z32+AT32+AU32)),"---")</f>
        <v>---</v>
      </c>
      <c r="BQ32" s="304" t="str">
        <f>IF((AC32+AD32+AX32+AY32)&gt;0,((Y32+Z32+AT32+AU32)*BG32*IF('Daten 2015'!AZ27=TRUE,'Daten 2015'!AO27,'Daten 2015'!#REF!)*'Daten 2015'!AS27/100/(Y32+Z32+AT32+AU32))+((Y32+Z32+AT32+AU32)*IF('Daten 2015'!AZ27=TRUE,'Daten 2015'!AA27,'Daten 2015'!M27)*'Daten 2015'!AS27/100/(Y32+Z32+AT32+AU32)),"---")</f>
        <v>---</v>
      </c>
      <c r="BR32" s="304" t="str">
        <f>IF((AE32+AF32+AZ32+BA32)&gt;0,((AE32+AF32+AZ32+BA32)*BG32*IF('Daten 2015'!AZ27=TRUE,'Daten 2015'!AP27,'Daten 2015'!#REF!)*'Daten 2015'!AS27/100/(AE32+AF32+AZ32+BA32))+((AE32+AF32+AZ32+BA32)*IF('Daten 2015'!AZ27=TRUE,'Daten 2015'!AB27,'Daten 2015'!N27)*'Daten 2015'!AS27/100/(AE32+AF32+AZ32+BA32)),"---")</f>
        <v>---</v>
      </c>
      <c r="BS32" s="304" t="str">
        <f>IF((AG32+AH32+BB32+BC32)&gt;0,((AG32+AH32+BB32+BC32)*BG32*IF('Daten 2015'!AZ27=TRUE,'Daten 2015'!AQ27,'Daten 2015'!#REF!)*'Daten 2015'!AS27/100/(AG32+AH32+BB32+BC32))+((AG32+AH32+BB32+BC32)*IF('Daten 2015'!AZ27=TRUE,'Daten 2015'!AC27,'Daten 2015'!O27)*'Daten 2015'!AS27/100/(AG32+AH32+BB32+BC32)),"---")</f>
        <v>---</v>
      </c>
      <c r="BT32" s="305">
        <f>IF(ISERROR(((M32+O32+AJ32+AK32)*BJ32)-((M32+O32+AJ32+AK32)*'Daten 2015'!D27*'Daten 2015'!AS27/100)),0,((M32+O32+AJ32+AK32)*BJ32)-((M32+O32+AJ32+AK32)*'Daten 2015'!D27*'Daten 2015'!AS27/100))+IF(ISERROR(((Q32+R32+AL32+AM32)*BK32)-((Q32+R32+AL32+AM32)*'Daten 2015'!F27*'Daten 2015'!AS27/100)),0,((Q32+R32+AL32+AM32)*BK32)-((Q32+R32+AL32+AM32)*'Daten 2015'!F27*'Daten 2015'!AS27/100))+IF(ISERROR(((S32+T32+AN32+AO32)*BL32)-((S32+T32+AN32+AO32)*'Daten 2015'!H27*'Daten 2015'!AS27/100)),0,((S32+T32+AN32+AO32)*BL32)-((S32+T32+AN32+AO32)*'Daten 2015'!H27*'Daten 2015'!AS27/100))</f>
        <v>0</v>
      </c>
      <c r="BU32" s="796"/>
      <c r="BV32" s="724"/>
      <c r="BW32" s="306" t="s">
        <v>59</v>
      </c>
      <c r="BX32" s="267"/>
      <c r="BY32" s="268"/>
      <c r="BZ32" s="269"/>
      <c r="CA32" s="268"/>
      <c r="CB32" s="270"/>
      <c r="CC32" s="268"/>
      <c r="CD32" s="268"/>
      <c r="CE32" s="268"/>
      <c r="CF32" s="268"/>
    </row>
    <row r="33" spans="2:84" ht="16.5" customHeight="1" thickBot="1" x14ac:dyDescent="0.3">
      <c r="B33" s="896"/>
      <c r="C33" s="999"/>
      <c r="D33" s="553"/>
      <c r="E33" s="497" t="s">
        <v>60</v>
      </c>
      <c r="F33" s="448"/>
      <c r="G33" s="488">
        <f>'TP &amp; AP'!G33</f>
        <v>0</v>
      </c>
      <c r="H33" s="489">
        <f>'TP &amp; AP'!H33</f>
        <v>0</v>
      </c>
      <c r="I33" s="448"/>
      <c r="J33" s="488">
        <f>'TP &amp; AP'!J33</f>
        <v>0</v>
      </c>
      <c r="K33" s="489">
        <f>'TP &amp; AP'!K33</f>
        <v>0</v>
      </c>
      <c r="M33" s="929">
        <f>'TP &amp; AP'!M33:N33</f>
        <v>0</v>
      </c>
      <c r="N33" s="930"/>
      <c r="O33" s="930">
        <f>'TP &amp; AP'!O33:P33</f>
        <v>0</v>
      </c>
      <c r="P33" s="930"/>
      <c r="Q33" s="838"/>
      <c r="R33" s="838"/>
      <c r="S33" s="838"/>
      <c r="T33" s="838"/>
      <c r="U33" s="559">
        <f>'TP &amp; AP'!U33</f>
        <v>0</v>
      </c>
      <c r="V33" s="559">
        <f>'TP &amp; AP'!V33</f>
        <v>0</v>
      </c>
      <c r="W33" s="559">
        <f>'TP &amp; AP'!W33</f>
        <v>0</v>
      </c>
      <c r="X33" s="559">
        <f>'TP &amp; AP'!X33</f>
        <v>0</v>
      </c>
      <c r="Y33" s="559">
        <f>'TP &amp; AP'!Y33</f>
        <v>0</v>
      </c>
      <c r="Z33" s="559">
        <f>'TP &amp; AP'!Z33</f>
        <v>0</v>
      </c>
      <c r="AA33" s="559">
        <f>'TP &amp; AP'!AA33</f>
        <v>0</v>
      </c>
      <c r="AB33" s="559">
        <f>'TP &amp; AP'!AB33</f>
        <v>0</v>
      </c>
      <c r="AC33" s="559">
        <f>'TP &amp; AP'!AC33</f>
        <v>0</v>
      </c>
      <c r="AD33" s="559">
        <f>'TP &amp; AP'!AD33</f>
        <v>0</v>
      </c>
      <c r="AE33" s="559">
        <f>'TP &amp; AP'!AE33</f>
        <v>0</v>
      </c>
      <c r="AF33" s="559">
        <f>'TP &amp; AP'!AF33</f>
        <v>0</v>
      </c>
      <c r="AG33" s="559">
        <f>'TP &amp; AP'!AG33</f>
        <v>0</v>
      </c>
      <c r="AH33" s="561">
        <f>'TP &amp; AP'!AH33</f>
        <v>0</v>
      </c>
      <c r="AI33" s="452"/>
      <c r="AJ33" s="583">
        <f>'TP &amp; AP'!AJ33</f>
        <v>0</v>
      </c>
      <c r="AK33" s="574">
        <f>'TP &amp; AP'!AK33</f>
        <v>0</v>
      </c>
      <c r="AL33" s="838"/>
      <c r="AM33" s="838"/>
      <c r="AN33" s="838"/>
      <c r="AO33" s="838"/>
      <c r="AP33" s="559">
        <f>'TP &amp; AP'!AP33</f>
        <v>0</v>
      </c>
      <c r="AQ33" s="559">
        <f>'TP &amp; AP'!AQ33</f>
        <v>0</v>
      </c>
      <c r="AR33" s="559">
        <f>'TP &amp; AP'!AR33</f>
        <v>0</v>
      </c>
      <c r="AS33" s="559">
        <f>'TP &amp; AP'!AS33</f>
        <v>0</v>
      </c>
      <c r="AT33" s="559">
        <f>'TP &amp; AP'!AT33</f>
        <v>0</v>
      </c>
      <c r="AU33" s="559">
        <f>'TP &amp; AP'!AU33</f>
        <v>0</v>
      </c>
      <c r="AV33" s="559">
        <f>'TP &amp; AP'!AV33</f>
        <v>0</v>
      </c>
      <c r="AW33" s="559">
        <f>'TP &amp; AP'!AW33</f>
        <v>0</v>
      </c>
      <c r="AX33" s="559">
        <f>'TP &amp; AP'!AX33</f>
        <v>0</v>
      </c>
      <c r="AY33" s="559">
        <f>'TP &amp; AP'!AY33</f>
        <v>0</v>
      </c>
      <c r="AZ33" s="559">
        <f>'TP &amp; AP'!AZ33</f>
        <v>0</v>
      </c>
      <c r="BA33" s="559">
        <f>'TP &amp; AP'!BA33</f>
        <v>0</v>
      </c>
      <c r="BB33" s="559">
        <f>'TP &amp; AP'!BB33</f>
        <v>0</v>
      </c>
      <c r="BC33" s="561">
        <f>'TP &amp; AP'!BC33</f>
        <v>0</v>
      </c>
      <c r="BD33" s="260"/>
      <c r="BE33" s="383" t="s">
        <v>60</v>
      </c>
      <c r="BF33" s="308">
        <f>((G33+H33+J33+K33)*'Daten 2015'!Q28)+((M33+N33+O33+P33+AJ33+AK33)*'Daten 2015'!R28)+((U33+V33+AP33+AQ33)*'Daten 2015'!W28)+((W33+X33+AR33+AS33)*'Daten 2015'!X28)+((Y33+Z33+AT33+AU33)*'Daten 2015'!Y28)+((AA33+AB33+AV33+AW33)*'Daten 2015'!Z28)+((AC33+AD33+AX33+AY33)*'Daten 2015'!AA28)+((AE33+AF33+AZ33+BA33)*'Daten 2015'!AB28)+((AG33+AH33+BB33+BC33)*'Daten 2015'!AC28)</f>
        <v>0</v>
      </c>
      <c r="BG33" s="309">
        <f>IF(IF(IF(ISERROR(((BF33)-'Daten 2015'!AU28)/(BF33)),0,((BF33)-'Daten 2015'!AU28)/(BF33))&gt;0.5,('Daten 2015'!AU28+0.5*(IF(BF33&lt;'Daten 2015'!AV28,BF33,'Daten 2015'!AV28)-2*'Daten 2015'!AU28))/BF33,IF(ISERROR(((BF33)-'Daten 2015'!AU28)/(BF33)),0,((BF33)-'Daten 2015'!AU28)/(BF33)))&lt;0,0,IF(IF(ISERROR(((BF33)-'Daten 2015'!AU28)/(BF33)),0,((BF33)-'Daten 2015'!AU28)/(BF33))&gt;0.5,('Daten 2015'!AU28+0.5*(IF(BF33&lt;'Daten 2015'!AV28,BF33,'Daten 2015'!AV28)-2*'Daten 2015'!AU28))/BF33,IF(ISERROR(((BF33)-'Daten 2015'!AU28)/(BF33)),0,((BF33)-'Daten 2015'!AU28)/(BF33))))</f>
        <v>0</v>
      </c>
      <c r="BH33" s="310">
        <f>BT33/'Daten 2015'!AS28*100</f>
        <v>0</v>
      </c>
      <c r="BI33" s="311" t="str">
        <f>IF((G33+H33+J33+K33)&gt;0,((G33+H33+J33+K33)*BG33*IF('Daten 2015'!AZ28=TRUE,'Daten 2015'!AE28,'Daten 2015'!#REF!)*'Daten 2015'!AS28/100/(G33+H33+J33+K33))+((G33+H33+J33+K33)*IF('Daten 2015'!AZ28=TRUE,'Daten 2015'!Q28,'Daten 2015'!#REF!)*'Daten 2015'!AS28/100/(G33+H33+J33+K33)),"---")</f>
        <v>---</v>
      </c>
      <c r="BJ33" s="311" t="str">
        <f>IF((M33+O33+AJ33+AK33)&gt;0,((M33+O33+AJ33+AK33)*BG33*IF('Daten 2015'!AZ28=TRUE,'Daten 2015'!AF28,'Daten 2015'!#REF!)*'Daten 2015'!AS28/100/(M33+O33+AJ33+AK33))+((M33+O33+AJ33+AK33)*IF('Daten 2015'!AZ28=TRUE,'Daten 2015'!R28,'Daten 2015'!D28)*'Daten 2015'!AS28/100/(M33+O33+AJ33+AK33)),"---")</f>
        <v>---</v>
      </c>
      <c r="BK33" s="683"/>
      <c r="BL33" s="693"/>
      <c r="BM33" s="311" t="str">
        <f>IF((U33+V33+AP33+AQ33)&gt;0,((U33+V33+AP33+AQ33)*BG33*IF('Daten 2015'!AZ28=TRUE,'Daten 2015'!AK28,'Daten 2015'!#REF!)*'Daten 2015'!AS28/100/(U33+V33+AP33+AQ33))+((U33+V33+AP33+AQ33)*IF('Daten 2015'!AZ28=TRUE,'Daten 2015'!W28,'Daten 2015'!I28)*'Daten 2015'!AS28/100/(U33+V33+AP33+AQ33)),"---")</f>
        <v>---</v>
      </c>
      <c r="BN33" s="312" t="str">
        <f>IF((W33+X33+AR33+AS33)&gt;0,((W33+X33+AR33+AS33)*BG33*IF('Daten 2015'!AZ28=TRUE,'Daten 2015'!AL28,'Daten 2015'!#REF!)*'Daten 2015'!AS28/100/(W33+X33+AR33+AS33))+((W33+X33+AR33+AS33)*IF('Daten 2015'!AZ28=TRUE,'Daten 2015'!X28,'Daten 2015'!J28)*'Daten 2015'!AS28/100/(W33+X33+AR33+AS33)),"---")</f>
        <v>---</v>
      </c>
      <c r="BO33" s="312" t="str">
        <f>IF((Y33+Z33+AT33+AU33)&gt;0,((Y33+Z33+AT33+AU33)*BG33*IF('Daten 2015'!AZ28=TRUE,'Daten 2015'!AM28,'Daten 2015'!#REF!)*'Daten 2015'!AS28/100/(Y33+Z33+AT33+AU33))+((Y33+Z33+AT33+AU33)*IF('Daten 2015'!AZ28=TRUE,'Daten 2015'!Y28,'Daten 2015'!K28)*'Daten 2015'!AS28/100/(Y33+Z33+AT33+AU33)),"---")</f>
        <v>---</v>
      </c>
      <c r="BP33" s="312" t="str">
        <f>IF((Y33+Z33+AT33+AU33)&gt;0,((Y33+Z33+AT33+AU33)*BG33*IF('Daten 2015'!AZ28=TRUE,'Daten 2015'!AN28,'Daten 2015'!#REF!)*'Daten 2015'!AS28/100/(Y33+Z33+AT33+AU33))+((Y33+Z33+AT33+AU33)*IF('Daten 2015'!AZ28=TRUE,'Daten 2015'!Z28,'Daten 2015'!L28)*'Daten 2015'!AS28/100/(Y33+Z33+AT33+AU33)),"---")</f>
        <v>---</v>
      </c>
      <c r="BQ33" s="312" t="str">
        <f>IF((AC33+AD33+AX33+AY33)&gt;0,((Y33+Z33+AT33+AU33)*BG33*IF('Daten 2015'!AZ28=TRUE,'Daten 2015'!AO28,'Daten 2015'!#REF!)*'Daten 2015'!AS28/100/(Y33+Z33+AT33+AU33))+((Y33+Z33+AT33+AU33)*IF('Daten 2015'!AZ28=TRUE,'Daten 2015'!AA28,'Daten 2015'!M28)*'Daten 2015'!AS28/100/(Y33+Z33+AT33+AU33)),"---")</f>
        <v>---</v>
      </c>
      <c r="BR33" s="312" t="str">
        <f>IF((AE33+AF33+AZ33+BA33)&gt;0,((AE33+AF33+AZ33+BA33)*BG33*IF('Daten 2015'!AZ28=TRUE,'Daten 2015'!AP28,'Daten 2015'!#REF!)*'Daten 2015'!AS28/100/(AE33+AF33+AZ33+BA33))+((AE33+AF33+AZ33+BA33)*IF('Daten 2015'!AZ28=TRUE,'Daten 2015'!AB28,'Daten 2015'!N28)*'Daten 2015'!AS28/100/(AE33+AF33+AZ33+BA33)),"---")</f>
        <v>---</v>
      </c>
      <c r="BS33" s="312" t="str">
        <f>IF((AG33+AH33+BB33+BC33)&gt;0,((AG33+AH33+BB33+BC33)*BG33*IF('Daten 2015'!AZ28=TRUE,'Daten 2015'!AQ28,'Daten 2015'!#REF!)*'Daten 2015'!AS28/100/(AG33+AH33+BB33+BC33))+((AG33+AH33+BB33+BC33)*IF('Daten 2015'!AZ28=TRUE,'Daten 2015'!AC28,'Daten 2015'!O28)*'Daten 2015'!AS28/100/(AG33+AH33+BB33+BC33)),"---")</f>
        <v>---</v>
      </c>
      <c r="BT33" s="282">
        <f>IF(ISERROR(((M33+O33+AJ33+AK33)*BJ33)-((M33+O33+AJ33+AK33)*'Daten 2015'!D28*'Daten 2015'!AS28/100)),0,((M33+O33+AJ33+AK33)*BJ33)-((M33+O33+AJ33+AK33)*'Daten 2015'!D28*'Daten 2015'!AS28/100))+IF(ISERROR(((Q33+R33+AL33+AM33)*BK33)-((Q33+R33+AL33+AM33)*'Daten 2015'!F28*'Daten 2015'!AS28/100)),0,((Q33+R33+AL33+AM33)*BK33)-((Q33+R33+AL33+AM33)*'Daten 2015'!F28*'Daten 2015'!AS28/100))+IF(ISERROR(((S33+T33+AN33+AO33)*BL33)-((S33+T33+AN33+AO33)*'Daten 2015'!H28*'Daten 2015'!AS28/100)),0,((S33+T33+AN33+AO33)*BL33)-((S33+T33+AN33+AO33)*'Daten 2015'!H28*'Daten 2015'!AS28/100))</f>
        <v>0</v>
      </c>
      <c r="BU33" s="797"/>
      <c r="BV33" s="724"/>
      <c r="BW33" s="313" t="s">
        <v>60</v>
      </c>
      <c r="BX33" s="267"/>
      <c r="BY33" s="268"/>
      <c r="BZ33" s="269"/>
      <c r="CA33" s="268"/>
      <c r="CB33" s="270"/>
      <c r="CC33" s="268"/>
      <c r="CD33" s="268"/>
      <c r="CE33" s="268"/>
      <c r="CF33" s="268"/>
    </row>
    <row r="34" spans="2:84" ht="16.5" customHeight="1" x14ac:dyDescent="0.25">
      <c r="B34" s="896"/>
      <c r="C34" s="999"/>
      <c r="D34" s="554"/>
      <c r="E34" s="497" t="s">
        <v>165</v>
      </c>
      <c r="F34" s="448"/>
      <c r="G34" s="494">
        <f>'TP &amp; AP'!G34</f>
        <v>0</v>
      </c>
      <c r="H34" s="495">
        <f>'TP &amp; AP'!H34</f>
        <v>0</v>
      </c>
      <c r="I34" s="448"/>
      <c r="J34" s="494">
        <f>'TP &amp; AP'!J34</f>
        <v>0</v>
      </c>
      <c r="K34" s="495">
        <f>'TP &amp; AP'!K34</f>
        <v>0</v>
      </c>
      <c r="M34" s="927">
        <f>'TP &amp; AP'!M34:N34</f>
        <v>0</v>
      </c>
      <c r="N34" s="928"/>
      <c r="O34" s="928">
        <f>'TP &amp; AP'!O34:P34</f>
        <v>0</v>
      </c>
      <c r="P34" s="928"/>
      <c r="Q34" s="838"/>
      <c r="R34" s="838"/>
      <c r="S34" s="838"/>
      <c r="T34" s="838"/>
      <c r="U34" s="511">
        <f>'TP &amp; AP'!U34</f>
        <v>0</v>
      </c>
      <c r="V34" s="511">
        <f>'TP &amp; AP'!V34</f>
        <v>0</v>
      </c>
      <c r="W34" s="511">
        <f>'TP &amp; AP'!W34</f>
        <v>0</v>
      </c>
      <c r="X34" s="511">
        <f>'TP &amp; AP'!X34</f>
        <v>0</v>
      </c>
      <c r="Y34" s="511">
        <f>'TP &amp; AP'!Y34</f>
        <v>0</v>
      </c>
      <c r="Z34" s="511">
        <f>'TP &amp; AP'!Z34</f>
        <v>0</v>
      </c>
      <c r="AA34" s="511">
        <f>'TP &amp; AP'!AA34</f>
        <v>0</v>
      </c>
      <c r="AB34" s="511">
        <f>'TP &amp; AP'!AB34</f>
        <v>0</v>
      </c>
      <c r="AC34" s="511">
        <f>'TP &amp; AP'!AC34</f>
        <v>0</v>
      </c>
      <c r="AD34" s="511">
        <f>'TP &amp; AP'!AD34</f>
        <v>0</v>
      </c>
      <c r="AE34" s="511">
        <f>'TP &amp; AP'!AE34</f>
        <v>0</v>
      </c>
      <c r="AF34" s="511">
        <f>'TP &amp; AP'!AF34</f>
        <v>0</v>
      </c>
      <c r="AG34" s="511">
        <f>'TP &amp; AP'!AG34</f>
        <v>0</v>
      </c>
      <c r="AH34" s="560">
        <f>'TP &amp; AP'!AH34</f>
        <v>0</v>
      </c>
      <c r="AI34" s="452"/>
      <c r="AJ34" s="582">
        <f>'TP &amp; AP'!AJ34</f>
        <v>0</v>
      </c>
      <c r="AK34" s="573">
        <f>'TP &amp; AP'!AK34</f>
        <v>0</v>
      </c>
      <c r="AL34" s="838"/>
      <c r="AM34" s="838"/>
      <c r="AN34" s="838"/>
      <c r="AO34" s="838"/>
      <c r="AP34" s="511">
        <f>'TP &amp; AP'!AP34</f>
        <v>0</v>
      </c>
      <c r="AQ34" s="511">
        <f>'TP &amp; AP'!AQ34</f>
        <v>0</v>
      </c>
      <c r="AR34" s="511">
        <f>'TP &amp; AP'!AR34</f>
        <v>0</v>
      </c>
      <c r="AS34" s="511">
        <f>'TP &amp; AP'!AS34</f>
        <v>0</v>
      </c>
      <c r="AT34" s="511">
        <f>'TP &amp; AP'!AT34</f>
        <v>0</v>
      </c>
      <c r="AU34" s="511">
        <f>'TP &amp; AP'!AU34</f>
        <v>0</v>
      </c>
      <c r="AV34" s="511">
        <f>'TP &amp; AP'!AV34</f>
        <v>0</v>
      </c>
      <c r="AW34" s="511">
        <f>'TP &amp; AP'!AW34</f>
        <v>0</v>
      </c>
      <c r="AX34" s="511">
        <f>'TP &amp; AP'!AX34</f>
        <v>0</v>
      </c>
      <c r="AY34" s="511">
        <f>'TP &amp; AP'!AY34</f>
        <v>0</v>
      </c>
      <c r="AZ34" s="511">
        <f>'TP &amp; AP'!AZ34</f>
        <v>0</v>
      </c>
      <c r="BA34" s="511">
        <f>'TP &amp; AP'!BA34</f>
        <v>0</v>
      </c>
      <c r="BB34" s="511">
        <f>'TP &amp; AP'!BB34</f>
        <v>0</v>
      </c>
      <c r="BC34" s="560">
        <f>'TP &amp; AP'!BC34</f>
        <v>0</v>
      </c>
      <c r="BD34" s="260"/>
      <c r="BE34" s="386" t="s">
        <v>165</v>
      </c>
      <c r="BF34" s="300">
        <f>((G34+H34+J34+K34)*'Daten 2015'!Q29)+((M34+N34+O34+P34+AJ34+AK34)*'Daten 2015'!R29)+((U34+V34+AP34+AQ34)*'Daten 2015'!W29)+((W34+X34+AR34+AS34)*'Daten 2015'!X29)+((Y34+Z34+AT34+AU34)*'Daten 2015'!Y29)+((AA34+AB34+AV34+AW34)*'Daten 2015'!Z29)+((AC34+AD34+AX34+AY34)*'Daten 2015'!AA29)+((AE34+AF34+AZ34+BA34)*'Daten 2015'!AB29)+((AG34+AH34+BB34+BC34)*'Daten 2015'!AC29)</f>
        <v>0</v>
      </c>
      <c r="BG34" s="315">
        <f>IF(IF(IF(ISERROR(((BF34)-'Daten 2015'!AU29)/(BF34)),0,((BF34)-'Daten 2015'!AU29)/(BF34))&gt;0.5,('Daten 2015'!AU29+0.5*(IF(BF34&lt;'Daten 2015'!AV29,BF34,'Daten 2015'!AV29)-2*'Daten 2015'!AU29))/BF34,IF(ISERROR(((BF34)-'Daten 2015'!AU29)/(BF34)),0,((BF34)-'Daten 2015'!AU29)/(BF34)))&lt;0,0,IF(IF(ISERROR(((BF34)-'Daten 2015'!AU29)/(BF34)),0,((BF34)-'Daten 2015'!AU29)/(BF34))&gt;0.5,('Daten 2015'!AU29+0.5*(IF(BF34&lt;'Daten 2015'!AV29,BF34,'Daten 2015'!AV29)-2*'Daten 2015'!AU29))/BF34,IF(ISERROR(((BF34)-'Daten 2015'!AU29)/(BF34)),0,((BF34)-'Daten 2015'!AU29)/(BF34))))</f>
        <v>0</v>
      </c>
      <c r="BH34" s="316">
        <f>BT34/'Daten 2015'!AS29*100</f>
        <v>0</v>
      </c>
      <c r="BI34" s="303" t="str">
        <f>IF((G34+H34+J34+K34)&gt;0,((G34+H34+J34+K34)*BG34*IF('Daten 2015'!AZ29=TRUE,'Daten 2015'!AE29,'Daten 2015'!#REF!)*'Daten 2015'!AS29/100/(G34+H34+J34+K34))+((G34+H34+J34+K34)*IF('Daten 2015'!AZ29=TRUE,'Daten 2015'!Q29,'Daten 2015'!#REF!)*'Daten 2015'!AS29/100/(G34+H34+J34+K34)),"---")</f>
        <v>---</v>
      </c>
      <c r="BJ34" s="303" t="str">
        <f>IF((M34+O34+AJ34+AK34)&gt;0,((M34+O34+AJ34+AK34)*BG34*IF('Daten 2015'!AZ29=TRUE,'Daten 2015'!AF29,'Daten 2015'!#REF!)*'Daten 2015'!AS29/100/(M34+O34+AJ34+AK34))+((M34+O34+AJ34+AK34)*IF('Daten 2015'!AZ29=TRUE,'Daten 2015'!R29,'Daten 2015'!D29)*'Daten 2015'!AS29/100/(M34+O34+AJ34+AK34)),"---")</f>
        <v>---</v>
      </c>
      <c r="BK34" s="683"/>
      <c r="BL34" s="693"/>
      <c r="BM34" s="304" t="str">
        <f>IF((U34+V34+AP34+AQ34)&gt;0,((U34+V34+AP34+AQ34)*BG34*IF('Daten 2015'!AZ29=TRUE,'Daten 2015'!AK29,'Daten 2015'!#REF!)*'Daten 2015'!AS29/100/(U34+V34+AP34+AQ34))+((U34+V34+AP34+AQ34)*IF('Daten 2015'!AZ29=TRUE,'Daten 2015'!W29,'Daten 2015'!I29)*'Daten 2015'!AS29/100/(U34+V34+AP34+AQ34)),"---")</f>
        <v>---</v>
      </c>
      <c r="BN34" s="304" t="str">
        <f>IF((W34+X34+AR34+AS34)&gt;0,((W34+X34+AR34+AS34)*BG34*IF('Daten 2015'!AZ29=TRUE,'Daten 2015'!AL29,'Daten 2015'!#REF!)*'Daten 2015'!AS29/100/(W34+X34+AR34+AS34))+((W34+X34+AR34+AS34)*IF('Daten 2015'!AZ29=TRUE,'Daten 2015'!X29,'Daten 2015'!J29)*'Daten 2015'!AS29/100/(W34+X34+AR34+AS34)),"---")</f>
        <v>---</v>
      </c>
      <c r="BO34" s="304" t="str">
        <f>IF((Y34+Z34+AT34+AU34)&gt;0,((Y34+Z34+AT34+AU34)*BG34*IF('Daten 2015'!AZ29=TRUE,'Daten 2015'!AM29,'Daten 2015'!#REF!)*'Daten 2015'!AS29/100/(Y34+Z34+AT34+AU34))+((Y34+Z34+AT34+AU34)*IF('Daten 2015'!AZ29=TRUE,'Daten 2015'!Y29,'Daten 2015'!K29)*'Daten 2015'!AS29/100/(Y34+Z34+AT34+AU34)),"---")</f>
        <v>---</v>
      </c>
      <c r="BP34" s="304" t="str">
        <f>IF((Y34+Z34+AT34+AU34)&gt;0,((Y34+Z34+AT34+AU34)*BG34*IF('Daten 2015'!AZ29=TRUE,'Daten 2015'!AN29,'Daten 2015'!#REF!)*'Daten 2015'!AS29/100/(Y34+Z34+AT34+AU34))+((Y34+Z34+AT34+AU34)*IF('Daten 2015'!AZ29=TRUE,'Daten 2015'!Z29,'Daten 2015'!L29)*'Daten 2015'!AS29/100/(Y34+Z34+AT34+AU34)),"---")</f>
        <v>---</v>
      </c>
      <c r="BQ34" s="304" t="str">
        <f>IF((AC34+AD34+AX34+AY34)&gt;0,((Y34+Z34+AT34+AU34)*BG34*IF('Daten 2015'!AZ29=TRUE,'Daten 2015'!AO29,'Daten 2015'!#REF!)*'Daten 2015'!AS29/100/(Y34+Z34+AT34+AU34))+((Y34+Z34+AT34+AU34)*IF('Daten 2015'!AZ29=TRUE,'Daten 2015'!AA29,'Daten 2015'!M29)*'Daten 2015'!AS29/100/(Y34+Z34+AT34+AU34)),"---")</f>
        <v>---</v>
      </c>
      <c r="BR34" s="304" t="str">
        <f>IF((AE34+AF34+AZ34+BA34)&gt;0,((AE34+AF34+AZ34+BA34)*BG34*IF('Daten 2015'!AZ29=TRUE,'Daten 2015'!AP29,'Daten 2015'!#REF!)*'Daten 2015'!AS29/100/(AE34+AF34+AZ34+BA34))+((AE34+AF34+AZ34+BA34)*IF('Daten 2015'!AZ29=TRUE,'Daten 2015'!AB29,'Daten 2015'!N29)*'Daten 2015'!AS29/100/(AE34+AF34+AZ34+BA34)),"---")</f>
        <v>---</v>
      </c>
      <c r="BS34" s="304" t="str">
        <f>IF((AG34+AH34+BB34+BC34)&gt;0,((AG34+AH34+BB34+BC34)*BG34*IF('Daten 2015'!AZ29=TRUE,'Daten 2015'!AQ29,'Daten 2015'!#REF!)*'Daten 2015'!AS29/100/(AG34+AH34+BB34+BC34))+((AG34+AH34+BB34+BC34)*IF('Daten 2015'!AZ29=TRUE,'Daten 2015'!AC29,'Daten 2015'!O29)*'Daten 2015'!AS29/100/(AG34+AH34+BB34+BC34)),"---")</f>
        <v>---</v>
      </c>
      <c r="BT34" s="289">
        <f>IF(ISERROR(((M34+O34+AJ34+AK34)*BJ34)-((M34+O34+AJ34+AK34)*'Daten 2015'!D29*'Daten 2015'!AS29/100)),0,((M34+O34+AJ34+AK34)*BJ34)-((M34+O34+AJ34+AK34)*'Daten 2015'!D29*'Daten 2015'!AS29/100))+IF(ISERROR(((Q34+R34+AL34+AM34)*BK34)-((Q34+R34+AL34+AM34)*'Daten 2015'!F29*'Daten 2015'!AS29/100)),0,((Q34+R34+AL34+AM34)*BK34)-((Q34+R34+AL34+AM34)*'Daten 2015'!F29*'Daten 2015'!AS29/100))+IF(ISERROR(((S34+T34+AN34+AO34)*BL34)-((S34+T34+AN34+AO34)*'Daten 2015'!H29*'Daten 2015'!AS29/100)),0,((S34+T34+AN34+AO34)*BL34)-((S34+T34+AN34+AO34)*'Daten 2015'!H29*'Daten 2015'!AS29/100))</f>
        <v>0</v>
      </c>
      <c r="BU34" s="795">
        <f>BT34+BT35+BT36+BT37</f>
        <v>0</v>
      </c>
      <c r="BV34" s="724"/>
      <c r="BW34" s="317" t="s">
        <v>165</v>
      </c>
      <c r="BX34" s="267"/>
      <c r="BY34" s="268"/>
      <c r="BZ34" s="269"/>
      <c r="CA34" s="268"/>
      <c r="CB34" s="270"/>
      <c r="CC34" s="268"/>
      <c r="CD34" s="268"/>
      <c r="CE34" s="268"/>
      <c r="CF34" s="268"/>
    </row>
    <row r="35" spans="2:84" ht="16.5" customHeight="1" x14ac:dyDescent="0.25">
      <c r="B35" s="896"/>
      <c r="C35" s="999"/>
      <c r="D35" s="555"/>
      <c r="E35" s="497" t="s">
        <v>166</v>
      </c>
      <c r="F35" s="448"/>
      <c r="G35" s="498">
        <f>'TP &amp; AP'!G35</f>
        <v>0</v>
      </c>
      <c r="H35" s="499">
        <f>'TP &amp; AP'!H35</f>
        <v>0</v>
      </c>
      <c r="I35" s="448"/>
      <c r="J35" s="498">
        <f>'TP &amp; AP'!J35</f>
        <v>0</v>
      </c>
      <c r="K35" s="499">
        <f>'TP &amp; AP'!K35</f>
        <v>0</v>
      </c>
      <c r="M35" s="931">
        <f>'TP &amp; AP'!M35:N35</f>
        <v>0</v>
      </c>
      <c r="N35" s="932"/>
      <c r="O35" s="932">
        <f>'TP &amp; AP'!O35:P35</f>
        <v>0</v>
      </c>
      <c r="P35" s="932"/>
      <c r="Q35" s="838"/>
      <c r="R35" s="838"/>
      <c r="S35" s="838"/>
      <c r="T35" s="838"/>
      <c r="U35" s="511">
        <f>'TP &amp; AP'!U35</f>
        <v>0</v>
      </c>
      <c r="V35" s="511">
        <f>'TP &amp; AP'!V35</f>
        <v>0</v>
      </c>
      <c r="W35" s="511">
        <f>'TP &amp; AP'!W35</f>
        <v>0</v>
      </c>
      <c r="X35" s="511">
        <f>'TP &amp; AP'!X35</f>
        <v>0</v>
      </c>
      <c r="Y35" s="511">
        <f>'TP &amp; AP'!Y35</f>
        <v>0</v>
      </c>
      <c r="Z35" s="511">
        <f>'TP &amp; AP'!Z35</f>
        <v>0</v>
      </c>
      <c r="AA35" s="511">
        <f>'TP &amp; AP'!AA35</f>
        <v>0</v>
      </c>
      <c r="AB35" s="511">
        <f>'TP &amp; AP'!AB35</f>
        <v>0</v>
      </c>
      <c r="AC35" s="511">
        <f>'TP &amp; AP'!AC35</f>
        <v>0</v>
      </c>
      <c r="AD35" s="511">
        <f>'TP &amp; AP'!AD35</f>
        <v>0</v>
      </c>
      <c r="AE35" s="511">
        <f>'TP &amp; AP'!AE35</f>
        <v>0</v>
      </c>
      <c r="AF35" s="511">
        <f>'TP &amp; AP'!AF35</f>
        <v>0</v>
      </c>
      <c r="AG35" s="511">
        <f>'TP &amp; AP'!AG35</f>
        <v>0</v>
      </c>
      <c r="AH35" s="560">
        <f>'TP &amp; AP'!AH35</f>
        <v>0</v>
      </c>
      <c r="AI35" s="452"/>
      <c r="AJ35" s="584">
        <f>'TP &amp; AP'!AJ35</f>
        <v>0</v>
      </c>
      <c r="AK35" s="566">
        <f>'TP &amp; AP'!AK35</f>
        <v>0</v>
      </c>
      <c r="AL35" s="838"/>
      <c r="AM35" s="838"/>
      <c r="AN35" s="838"/>
      <c r="AO35" s="838"/>
      <c r="AP35" s="511">
        <f>'TP &amp; AP'!AP35</f>
        <v>0</v>
      </c>
      <c r="AQ35" s="511">
        <f>'TP &amp; AP'!AQ35</f>
        <v>0</v>
      </c>
      <c r="AR35" s="511">
        <f>'TP &amp; AP'!AR35</f>
        <v>0</v>
      </c>
      <c r="AS35" s="511">
        <f>'TP &amp; AP'!AS35</f>
        <v>0</v>
      </c>
      <c r="AT35" s="511">
        <f>'TP &amp; AP'!AT35</f>
        <v>0</v>
      </c>
      <c r="AU35" s="511">
        <f>'TP &amp; AP'!AU35</f>
        <v>0</v>
      </c>
      <c r="AV35" s="511">
        <f>'TP &amp; AP'!AV35</f>
        <v>0</v>
      </c>
      <c r="AW35" s="511">
        <f>'TP &amp; AP'!AW35</f>
        <v>0</v>
      </c>
      <c r="AX35" s="511">
        <f>'TP &amp; AP'!AX35</f>
        <v>0</v>
      </c>
      <c r="AY35" s="511">
        <f>'TP &amp; AP'!AY35</f>
        <v>0</v>
      </c>
      <c r="AZ35" s="511">
        <f>'TP &amp; AP'!AZ35</f>
        <v>0</v>
      </c>
      <c r="BA35" s="511">
        <f>'TP &amp; AP'!BA35</f>
        <v>0</v>
      </c>
      <c r="BB35" s="511">
        <f>'TP &amp; AP'!BB35</f>
        <v>0</v>
      </c>
      <c r="BC35" s="560">
        <f>'TP &amp; AP'!BC35</f>
        <v>0</v>
      </c>
      <c r="BD35" s="260"/>
      <c r="BE35" s="388" t="s">
        <v>166</v>
      </c>
      <c r="BF35" s="300">
        <f>((G35+H35+J35+K35)*'Daten 2015'!Q30)+((M35+N35+O35+P35+AJ35+AK35)*'Daten 2015'!R30)+((U35+V35+AP35+AQ35)*'Daten 2015'!W30)+((W35+X35+AR35+AS35)*'Daten 2015'!X30)+((Y35+Z35+AT35+AU35)*'Daten 2015'!Y30)+((AA35+AB35+AV35+AW35)*'Daten 2015'!Z30)+((AC35+AD35+AX35+AY35)*'Daten 2015'!AA30)+((AE35+AF35+AZ35+BA35)*'Daten 2015'!AB30)+((AG35+AH35+BB35+BC35)*'Daten 2015'!AC30)</f>
        <v>0</v>
      </c>
      <c r="BG35" s="319">
        <f>IF(IF(IF(ISERROR(((BF35)-'Daten 2015'!AU30)/(BF35)),0,((BF35)-'Daten 2015'!AU30)/(BF35))&gt;0.5,('Daten 2015'!AU30+0.5*(IF(BF35&lt;'Daten 2015'!AV30,BF35,'Daten 2015'!AV30)-2*'Daten 2015'!AU30))/BF35,IF(ISERROR(((BF35)-'Daten 2015'!AU30)/(BF35)),0,((BF35)-'Daten 2015'!AU30)/(BF35)))&lt;0,0,IF(IF(ISERROR(((BF35)-'Daten 2015'!AU30)/(BF35)),0,((BF35)-'Daten 2015'!AU30)/(BF35))&gt;0.5,('Daten 2015'!AU30+0.5*(IF(BF35&lt;'Daten 2015'!AV30,BF35,'Daten 2015'!AV30)-2*'Daten 2015'!AU30))/BF35,IF(ISERROR(((BF35)-'Daten 2015'!AU30)/(BF35)),0,((BF35)-'Daten 2015'!AU30)/(BF35))))</f>
        <v>0</v>
      </c>
      <c r="BH35" s="320">
        <f>BT35/'Daten 2015'!AS30*100</f>
        <v>0</v>
      </c>
      <c r="BI35" s="321" t="str">
        <f>IF((G35+H35+J35+K35)&gt;0,((G35+H35+J35+K35)*BG35*IF('Daten 2015'!AZ30=TRUE,'Daten 2015'!AE30,'Daten 2015'!#REF!)*'Daten 2015'!AS30/100/(G35+H35+J35+K35))+((G35+H35+J35+K35)*IF('Daten 2015'!AZ30=TRUE,'Daten 2015'!Q30,'Daten 2015'!#REF!)*'Daten 2015'!AS30/100/(G35+H35+J35+K35)),"---")</f>
        <v>---</v>
      </c>
      <c r="BJ35" s="321" t="str">
        <f>IF((M35+O35+AJ35+AK35)&gt;0,((M35+O35+AJ35+AK35)*BG35*IF('Daten 2015'!AZ30=TRUE,'Daten 2015'!AF30,'Daten 2015'!#REF!)*'Daten 2015'!AS30/100/(M35+O35+AJ35+AK35))+((M35+O35+AJ35+AK35)*IF('Daten 2015'!AZ30=TRUE,'Daten 2015'!R30,'Daten 2015'!D30)*'Daten 2015'!AS30/100/(M35+O35+AJ35+AK35)),"---")</f>
        <v>---</v>
      </c>
      <c r="BK35" s="683"/>
      <c r="BL35" s="693"/>
      <c r="BM35" s="304" t="str">
        <f>IF((U35+V35+AP35+AQ35)&gt;0,((U35+V35+AP35+AQ35)*BG35*IF('Daten 2015'!AZ30=TRUE,'Daten 2015'!AK30,'Daten 2015'!#REF!)*'Daten 2015'!AS30/100/(U35+V35+AP35+AQ35))+((U35+V35+AP35+AQ35)*IF('Daten 2015'!AZ30=TRUE,'Daten 2015'!W30,'Daten 2015'!I30)*'Daten 2015'!AS30/100/(U35+V35+AP35+AQ35)),"---")</f>
        <v>---</v>
      </c>
      <c r="BN35" s="304" t="str">
        <f>IF((W35+X35+AR35+AS35)&gt;0,((W35+X35+AR35+AS35)*BG35*IF('Daten 2015'!AZ30=TRUE,'Daten 2015'!AL30,'Daten 2015'!#REF!)*'Daten 2015'!AS30/100/(W35+X35+AR35+AS35))+((W35+X35+AR35+AS35)*IF('Daten 2015'!AZ30=TRUE,'Daten 2015'!X30,'Daten 2015'!J30)*'Daten 2015'!AS30/100/(W35+X35+AR35+AS35)),"---")</f>
        <v>---</v>
      </c>
      <c r="BO35" s="304" t="str">
        <f>IF((Y35+Z35+AT35+AU35)&gt;0,((Y35+Z35+AT35+AU35)*BG35*IF('Daten 2015'!AZ30=TRUE,'Daten 2015'!AM30,'Daten 2015'!#REF!)*'Daten 2015'!AS30/100/(Y35+Z35+AT35+AU35))+((Y35+Z35+AT35+AU35)*IF('Daten 2015'!AZ30=TRUE,'Daten 2015'!Y30,'Daten 2015'!K30)*'Daten 2015'!AS30/100/(Y35+Z35+AT35+AU35)),"---")</f>
        <v>---</v>
      </c>
      <c r="BP35" s="304" t="str">
        <f>IF((Y35+Z35+AT35+AU35)&gt;0,((Y35+Z35+AT35+AU35)*BG35*IF('Daten 2015'!AZ30=TRUE,'Daten 2015'!AN30,'Daten 2015'!#REF!)*'Daten 2015'!AS30/100/(Y35+Z35+AT35+AU35))+((Y35+Z35+AT35+AU35)*IF('Daten 2015'!AZ30=TRUE,'Daten 2015'!Z30,'Daten 2015'!L30)*'Daten 2015'!AS30/100/(Y35+Z35+AT35+AU35)),"---")</f>
        <v>---</v>
      </c>
      <c r="BQ35" s="304" t="str">
        <f>IF((AC35+AD35+AX35+AY35)&gt;0,((Y35+Z35+AT35+AU35)*BG35*IF('Daten 2015'!AZ30=TRUE,'Daten 2015'!AO30,'Daten 2015'!#REF!)*'Daten 2015'!AS30/100/(Y35+Z35+AT35+AU35))+((Y35+Z35+AT35+AU35)*IF('Daten 2015'!AZ30=TRUE,'Daten 2015'!AA30,'Daten 2015'!M30)*'Daten 2015'!AS30/100/(Y35+Z35+AT35+AU35)),"---")</f>
        <v>---</v>
      </c>
      <c r="BR35" s="304" t="str">
        <f>IF((AE35+AF35+AZ35+BA35)&gt;0,((AE35+AF35+AZ35+BA35)*BG35*IF('Daten 2015'!AZ30=TRUE,'Daten 2015'!AP30,'Daten 2015'!#REF!)*'Daten 2015'!AS30/100/(AE35+AF35+AZ35+BA35))+((AE35+AF35+AZ35+BA35)*IF('Daten 2015'!AZ30=TRUE,'Daten 2015'!AB30,'Daten 2015'!N30)*'Daten 2015'!AS30/100/(AE35+AF35+AZ35+BA35)),"---")</f>
        <v>---</v>
      </c>
      <c r="BS35" s="304" t="str">
        <f>IF((AG35+AH35+BB35+BC35)&gt;0,((AG35+AH35+BB35+BC35)*BG35*IF('Daten 2015'!AZ30=TRUE,'Daten 2015'!AQ30,'Daten 2015'!#REF!)*'Daten 2015'!AS30/100/(AG35+AH35+BB35+BC35))+((AG35+AH35+BB35+BC35)*IF('Daten 2015'!AZ30=TRUE,'Daten 2015'!AC30,'Daten 2015'!O30)*'Daten 2015'!AS30/100/(AG35+AH35+BB35+BC35)),"---")</f>
        <v>---</v>
      </c>
      <c r="BT35" s="265">
        <f>IF(ISERROR(((M35+O35+AJ35+AK35)*BJ35)-((M35+O35+AJ35+AK35)*'Daten 2015'!D30*'Daten 2015'!AS30/100)),0,((M35+O35+AJ35+AK35)*BJ35)-((M35+O35+AJ35+AK35)*'Daten 2015'!D30*'Daten 2015'!AS30/100))+IF(ISERROR(((Q35+R35+AL35+AM35)*BK35)-((Q35+R35+AL35+AM35)*'Daten 2015'!F30*'Daten 2015'!AS30/100)),0,((Q35+R35+AL35+AM35)*BK35)-((Q35+R35+AL35+AM35)*'Daten 2015'!F30*'Daten 2015'!AS30/100))+IF(ISERROR(((S35+T35+AN35+AO35)*BL35)-((S35+T35+AN35+AO35)*'Daten 2015'!H30*'Daten 2015'!AS30/100)),0,((S35+T35+AN35+AO35)*BL35)-((S35+T35+AN35+AO35)*'Daten 2015'!H30*'Daten 2015'!AS30/100))</f>
        <v>0</v>
      </c>
      <c r="BU35" s="796"/>
      <c r="BV35" s="724"/>
      <c r="BW35" s="322" t="s">
        <v>166</v>
      </c>
      <c r="BX35" s="267"/>
      <c r="BY35" s="268"/>
      <c r="BZ35" s="269"/>
      <c r="CA35" s="268"/>
      <c r="CB35" s="270"/>
      <c r="CC35" s="268"/>
      <c r="CD35" s="268"/>
      <c r="CE35" s="268"/>
      <c r="CF35" s="268"/>
    </row>
    <row r="36" spans="2:84" ht="16.5" customHeight="1" x14ac:dyDescent="0.25">
      <c r="B36" s="896"/>
      <c r="C36" s="999"/>
      <c r="D36" s="552"/>
      <c r="E36" s="497" t="s">
        <v>167</v>
      </c>
      <c r="F36" s="448"/>
      <c r="G36" s="498">
        <f>'TP &amp; AP'!G36</f>
        <v>0</v>
      </c>
      <c r="H36" s="499">
        <f>'TP &amp; AP'!H36</f>
        <v>0</v>
      </c>
      <c r="I36" s="448"/>
      <c r="J36" s="498">
        <f>'TP &amp; AP'!J36</f>
        <v>0</v>
      </c>
      <c r="K36" s="499">
        <f>'TP &amp; AP'!K36</f>
        <v>0</v>
      </c>
      <c r="M36" s="931">
        <f>'TP &amp; AP'!M36:N36</f>
        <v>0</v>
      </c>
      <c r="N36" s="932"/>
      <c r="O36" s="932">
        <f>'TP &amp; AP'!O36:P36</f>
        <v>0</v>
      </c>
      <c r="P36" s="932"/>
      <c r="Q36" s="838"/>
      <c r="R36" s="838"/>
      <c r="S36" s="838"/>
      <c r="T36" s="838"/>
      <c r="U36" s="511">
        <f>'TP &amp; AP'!U36</f>
        <v>0</v>
      </c>
      <c r="V36" s="511">
        <f>'TP &amp; AP'!V36</f>
        <v>0</v>
      </c>
      <c r="W36" s="511">
        <f>'TP &amp; AP'!W36</f>
        <v>0</v>
      </c>
      <c r="X36" s="511">
        <f>'TP &amp; AP'!X36</f>
        <v>0</v>
      </c>
      <c r="Y36" s="511">
        <f>'TP &amp; AP'!Y36</f>
        <v>0</v>
      </c>
      <c r="Z36" s="511">
        <f>'TP &amp; AP'!Z36</f>
        <v>0</v>
      </c>
      <c r="AA36" s="511">
        <f>'TP &amp; AP'!AA36</f>
        <v>0</v>
      </c>
      <c r="AB36" s="511">
        <f>'TP &amp; AP'!AB36</f>
        <v>0</v>
      </c>
      <c r="AC36" s="511">
        <f>'TP &amp; AP'!AC36</f>
        <v>0</v>
      </c>
      <c r="AD36" s="511">
        <f>'TP &amp; AP'!AD36</f>
        <v>0</v>
      </c>
      <c r="AE36" s="511">
        <f>'TP &amp; AP'!AE36</f>
        <v>0</v>
      </c>
      <c r="AF36" s="511">
        <f>'TP &amp; AP'!AF36</f>
        <v>0</v>
      </c>
      <c r="AG36" s="511">
        <f>'TP &amp; AP'!AG36</f>
        <v>0</v>
      </c>
      <c r="AH36" s="560">
        <f>'TP &amp; AP'!AH36</f>
        <v>0</v>
      </c>
      <c r="AI36" s="452"/>
      <c r="AJ36" s="584">
        <f>'TP &amp; AP'!AJ36</f>
        <v>0</v>
      </c>
      <c r="AK36" s="566">
        <f>'TP &amp; AP'!AK36</f>
        <v>0</v>
      </c>
      <c r="AL36" s="838"/>
      <c r="AM36" s="838"/>
      <c r="AN36" s="838"/>
      <c r="AO36" s="838"/>
      <c r="AP36" s="511">
        <f>'TP &amp; AP'!AP36</f>
        <v>0</v>
      </c>
      <c r="AQ36" s="511">
        <f>'TP &amp; AP'!AQ36</f>
        <v>0</v>
      </c>
      <c r="AR36" s="511">
        <f>'TP &amp; AP'!AR36</f>
        <v>0</v>
      </c>
      <c r="AS36" s="511">
        <f>'TP &amp; AP'!AS36</f>
        <v>0</v>
      </c>
      <c r="AT36" s="511">
        <f>'TP &amp; AP'!AT36</f>
        <v>0</v>
      </c>
      <c r="AU36" s="511">
        <f>'TP &amp; AP'!AU36</f>
        <v>0</v>
      </c>
      <c r="AV36" s="511">
        <f>'TP &amp; AP'!AV36</f>
        <v>0</v>
      </c>
      <c r="AW36" s="511">
        <f>'TP &amp; AP'!AW36</f>
        <v>0</v>
      </c>
      <c r="AX36" s="511">
        <f>'TP &amp; AP'!AX36</f>
        <v>0</v>
      </c>
      <c r="AY36" s="511">
        <f>'TP &amp; AP'!AY36</f>
        <v>0</v>
      </c>
      <c r="AZ36" s="511">
        <f>'TP &amp; AP'!AZ36</f>
        <v>0</v>
      </c>
      <c r="BA36" s="511">
        <f>'TP &amp; AP'!BA36</f>
        <v>0</v>
      </c>
      <c r="BB36" s="511">
        <f>'TP &amp; AP'!BB36</f>
        <v>0</v>
      </c>
      <c r="BC36" s="560">
        <f>'TP &amp; AP'!BC36</f>
        <v>0</v>
      </c>
      <c r="BD36" s="260"/>
      <c r="BE36" s="388" t="s">
        <v>167</v>
      </c>
      <c r="BF36" s="300">
        <f>((G36+H36+J36+K36)*'Daten 2015'!Q31)+((M36+N36+O36+P36+AJ36+AK36)*'Daten 2015'!R31)+((U36+V36+AP36+AQ36)*'Daten 2015'!W31)+((W36+X36+AR36+AS36)*'Daten 2015'!X31)+((Y36+Z36+AT36+AU36)*'Daten 2015'!Y31)+((AA36+AB36+AV36+AW36)*'Daten 2015'!Z31)+((AC36+AD36+AX36+AY36)*'Daten 2015'!AA31)+((AE36+AF36+AZ36+BA36)*'Daten 2015'!AB31)+((AG36+AH36+BB36+BC36)*'Daten 2015'!AC31)</f>
        <v>0</v>
      </c>
      <c r="BG36" s="319">
        <f>IF(IF(IF(ISERROR(((BF36)-'Daten 2015'!AU31)/(BF36)),0,((BF36)-'Daten 2015'!AU31)/(BF36))&gt;0.5,('Daten 2015'!AU31+0.5*(IF(BF36&lt;'Daten 2015'!AV31,BF36,'Daten 2015'!AV31)-2*'Daten 2015'!AU31))/BF36,IF(ISERROR(((BF36)-'Daten 2015'!AU31)/(BF36)),0,((BF36)-'Daten 2015'!AU31)/(BF36)))&lt;0,0,IF(IF(ISERROR(((BF36)-'Daten 2015'!AU31)/(BF36)),0,((BF36)-'Daten 2015'!AU31)/(BF36))&gt;0.5,('Daten 2015'!AU31+0.5*(IF(BF36&lt;'Daten 2015'!AV31,BF36,'Daten 2015'!AV31)-2*'Daten 2015'!AU31))/BF36,IF(ISERROR(((BF36)-'Daten 2015'!AU31)/(BF36)),0,((BF36)-'Daten 2015'!AU31)/(BF36))))</f>
        <v>0</v>
      </c>
      <c r="BH36" s="320">
        <f>BT36/'Daten 2015'!AS31*100</f>
        <v>0</v>
      </c>
      <c r="BI36" s="321" t="str">
        <f>IF((G36+H36+J36+K36)&gt;0,((G36+H36+J36+K36)*BG36*IF('Daten 2015'!AZ31=TRUE,'Daten 2015'!AE31,'Daten 2015'!#REF!)*'Daten 2015'!AS31/100/(G36+H36+J36+K36))+((G36+H36+J36+K36)*IF('Daten 2015'!AZ31=TRUE,'Daten 2015'!Q31,'Daten 2015'!#REF!)*'Daten 2015'!AS31/100/(G36+H36+J36+K36)),"---")</f>
        <v>---</v>
      </c>
      <c r="BJ36" s="321" t="str">
        <f>IF((M36+O36+AJ36+AK36)&gt;0,((M36+O36+AJ36+AK36)*BG36*IF('Daten 2015'!AZ31=TRUE,'Daten 2015'!AF31,'Daten 2015'!#REF!)*'Daten 2015'!AS31/100/(M36+O36+AJ36+AK36))+((M36+O36+AJ36+AK36)*IF('Daten 2015'!AZ31=TRUE,'Daten 2015'!R31,'Daten 2015'!D31)*'Daten 2015'!AS31/100/(M36+O36+AJ36+AK36)),"---")</f>
        <v>---</v>
      </c>
      <c r="BK36" s="683"/>
      <c r="BL36" s="693"/>
      <c r="BM36" s="304" t="str">
        <f>IF((U36+V36+AP36+AQ36)&gt;0,((U36+V36+AP36+AQ36)*BG36*IF('Daten 2015'!AZ31=TRUE,'Daten 2015'!AK31,'Daten 2015'!#REF!)*'Daten 2015'!AS31/100/(U36+V36+AP36+AQ36))+((U36+V36+AP36+AQ36)*IF('Daten 2015'!AZ31=TRUE,'Daten 2015'!W31,'Daten 2015'!I31)*'Daten 2015'!AS31/100/(U36+V36+AP36+AQ36)),"---")</f>
        <v>---</v>
      </c>
      <c r="BN36" s="304" t="str">
        <f>IF((W36+X36+AR36+AS36)&gt;0,((W36+X36+AR36+AS36)*BG36*IF('Daten 2015'!AZ31=TRUE,'Daten 2015'!AL31,'Daten 2015'!#REF!)*'Daten 2015'!AS31/100/(W36+X36+AR36+AS36))+((W36+X36+AR36+AS36)*IF('Daten 2015'!AZ31=TRUE,'Daten 2015'!X31,'Daten 2015'!J31)*'Daten 2015'!AS31/100/(W36+X36+AR36+AS36)),"---")</f>
        <v>---</v>
      </c>
      <c r="BO36" s="304" t="str">
        <f>IF((Y36+Z36+AT36+AU36)&gt;0,((Y36+Z36+AT36+AU36)*BG36*IF('Daten 2015'!AZ31=TRUE,'Daten 2015'!AM31,'Daten 2015'!#REF!)*'Daten 2015'!AS31/100/(Y36+Z36+AT36+AU36))+((Y36+Z36+AT36+AU36)*IF('Daten 2015'!AZ31=TRUE,'Daten 2015'!Y31,'Daten 2015'!K31)*'Daten 2015'!AS31/100/(Y36+Z36+AT36+AU36)),"---")</f>
        <v>---</v>
      </c>
      <c r="BP36" s="304" t="str">
        <f>IF((Y36+Z36+AT36+AU36)&gt;0,((Y36+Z36+AT36+AU36)*BG36*IF('Daten 2015'!AZ31=TRUE,'Daten 2015'!AN31,'Daten 2015'!#REF!)*'Daten 2015'!AS31/100/(Y36+Z36+AT36+AU36))+((Y36+Z36+AT36+AU36)*IF('Daten 2015'!AZ31=TRUE,'Daten 2015'!Z31,'Daten 2015'!L31)*'Daten 2015'!AS31/100/(Y36+Z36+AT36+AU36)),"---")</f>
        <v>---</v>
      </c>
      <c r="BQ36" s="304" t="str">
        <f>IF((AC36+AD36+AX36+AY36)&gt;0,((Y36+Z36+AT36+AU36)*BG36*IF('Daten 2015'!AZ31=TRUE,'Daten 2015'!AO31,'Daten 2015'!#REF!)*'Daten 2015'!AS31/100/(Y36+Z36+AT36+AU36))+((Y36+Z36+AT36+AU36)*IF('Daten 2015'!AZ31=TRUE,'Daten 2015'!AA31,'Daten 2015'!M31)*'Daten 2015'!AS31/100/(Y36+Z36+AT36+AU36)),"---")</f>
        <v>---</v>
      </c>
      <c r="BR36" s="304" t="str">
        <f>IF((AE36+AF36+AZ36+BA36)&gt;0,((AE36+AF36+AZ36+BA36)*BG36*IF('Daten 2015'!AZ31=TRUE,'Daten 2015'!AP31,'Daten 2015'!#REF!)*'Daten 2015'!AS31/100/(AE36+AF36+AZ36+BA36))+((AE36+AF36+AZ36+BA36)*IF('Daten 2015'!AZ31=TRUE,'Daten 2015'!AB31,'Daten 2015'!N31)*'Daten 2015'!AS31/100/(AE36+AF36+AZ36+BA36)),"---")</f>
        <v>---</v>
      </c>
      <c r="BS36" s="304" t="str">
        <f>IF((AG36+AH36+BB36+BC36)&gt;0,((AG36+AH36+BB36+BC36)*BG36*IF('Daten 2015'!AZ31=TRUE,'Daten 2015'!AQ31,'Daten 2015'!#REF!)*'Daten 2015'!AS31/100/(AG36+AH36+BB36+BC36))+((AG36+AH36+BB36+BC36)*IF('Daten 2015'!AZ31=TRUE,'Daten 2015'!AC31,'Daten 2015'!O31)*'Daten 2015'!AS31/100/(AG36+AH36+BB36+BC36)),"---")</f>
        <v>---</v>
      </c>
      <c r="BT36" s="265">
        <f>IF(ISERROR(((M36+O36+AJ36+AK36)*BJ36)-((M36+O36+AJ36+AK36)*'Daten 2015'!D31*'Daten 2015'!AS31/100)),0,((M36+O36+AJ36+AK36)*BJ36)-((M36+O36+AJ36+AK36)*'Daten 2015'!D31*'Daten 2015'!AS31/100))+IF(ISERROR(((Q36+R36+AL36+AM36)*BK36)-((Q36+R36+AL36+AM36)*'Daten 2015'!F31*'Daten 2015'!AS31/100)),0,((Q36+R36+AL36+AM36)*BK36)-((Q36+R36+AL36+AM36)*'Daten 2015'!F31*'Daten 2015'!AS31/100))+IF(ISERROR(((S36+T36+AN36+AO36)*BL36)-((S36+T36+AN36+AO36)*'Daten 2015'!H31*'Daten 2015'!AS31/100)),0,((S36+T36+AN36+AO36)*BL36)-((S36+T36+AN36+AO36)*'Daten 2015'!H31*'Daten 2015'!AS31/100))</f>
        <v>0</v>
      </c>
      <c r="BU36" s="796"/>
      <c r="BV36" s="724"/>
      <c r="BW36" s="322" t="s">
        <v>167</v>
      </c>
      <c r="BX36" s="267"/>
      <c r="BY36" s="268"/>
      <c r="BZ36" s="269"/>
      <c r="CA36" s="268"/>
      <c r="CB36" s="270"/>
      <c r="CC36" s="268"/>
      <c r="CD36" s="268"/>
      <c r="CE36" s="268"/>
      <c r="CF36" s="268"/>
    </row>
    <row r="37" spans="2:84" ht="16.5" customHeight="1" thickBot="1" x14ac:dyDescent="0.3">
      <c r="B37" s="896"/>
      <c r="C37" s="999"/>
      <c r="D37" s="553"/>
      <c r="E37" s="487" t="s">
        <v>169</v>
      </c>
      <c r="F37" s="448"/>
      <c r="G37" s="488">
        <f>'TP &amp; AP'!G37</f>
        <v>0</v>
      </c>
      <c r="H37" s="489">
        <f>'TP &amp; AP'!H37</f>
        <v>0</v>
      </c>
      <c r="I37" s="448"/>
      <c r="J37" s="488">
        <f>'TP &amp; AP'!J37</f>
        <v>0</v>
      </c>
      <c r="K37" s="489">
        <f>'TP &amp; AP'!K37</f>
        <v>0</v>
      </c>
      <c r="M37" s="929">
        <f>'TP &amp; AP'!M37:N37</f>
        <v>0</v>
      </c>
      <c r="N37" s="930"/>
      <c r="O37" s="930">
        <f>'TP &amp; AP'!O37:P37</f>
        <v>0</v>
      </c>
      <c r="P37" s="930"/>
      <c r="Q37" s="838"/>
      <c r="R37" s="838"/>
      <c r="S37" s="838"/>
      <c r="T37" s="838"/>
      <c r="U37" s="559">
        <f>'TP &amp; AP'!U37</f>
        <v>0</v>
      </c>
      <c r="V37" s="559">
        <f>'TP &amp; AP'!V37</f>
        <v>0</v>
      </c>
      <c r="W37" s="559">
        <f>'TP &amp; AP'!W37</f>
        <v>0</v>
      </c>
      <c r="X37" s="559">
        <f>'TP &amp; AP'!X37</f>
        <v>0</v>
      </c>
      <c r="Y37" s="559">
        <f>'TP &amp; AP'!Y37</f>
        <v>0</v>
      </c>
      <c r="Z37" s="559">
        <f>'TP &amp; AP'!Z37</f>
        <v>0</v>
      </c>
      <c r="AA37" s="559">
        <f>'TP &amp; AP'!AA37</f>
        <v>0</v>
      </c>
      <c r="AB37" s="559">
        <f>'TP &amp; AP'!AB37</f>
        <v>0</v>
      </c>
      <c r="AC37" s="559">
        <f>'TP &amp; AP'!AC37</f>
        <v>0</v>
      </c>
      <c r="AD37" s="559">
        <f>'TP &amp; AP'!AD37</f>
        <v>0</v>
      </c>
      <c r="AE37" s="559">
        <f>'TP &amp; AP'!AE37</f>
        <v>0</v>
      </c>
      <c r="AF37" s="559">
        <f>'TP &amp; AP'!AF37</f>
        <v>0</v>
      </c>
      <c r="AG37" s="559">
        <f>'TP &amp; AP'!AG37</f>
        <v>0</v>
      </c>
      <c r="AH37" s="561">
        <f>'TP &amp; AP'!AH37</f>
        <v>0</v>
      </c>
      <c r="AI37" s="452"/>
      <c r="AJ37" s="583">
        <f>'TP &amp; AP'!AJ37</f>
        <v>0</v>
      </c>
      <c r="AK37" s="574">
        <f>'TP &amp; AP'!AK37</f>
        <v>0</v>
      </c>
      <c r="AL37" s="838"/>
      <c r="AM37" s="838"/>
      <c r="AN37" s="838"/>
      <c r="AO37" s="838"/>
      <c r="AP37" s="575">
        <f>'TP &amp; AP'!AP37</f>
        <v>0</v>
      </c>
      <c r="AQ37" s="575">
        <f>'TP &amp; AP'!AQ37</f>
        <v>0</v>
      </c>
      <c r="AR37" s="575">
        <f>'TP &amp; AP'!AR37</f>
        <v>0</v>
      </c>
      <c r="AS37" s="575">
        <f>'TP &amp; AP'!AS37</f>
        <v>0</v>
      </c>
      <c r="AT37" s="575">
        <f>'TP &amp; AP'!AT37</f>
        <v>0</v>
      </c>
      <c r="AU37" s="575">
        <f>'TP &amp; AP'!AU37</f>
        <v>0</v>
      </c>
      <c r="AV37" s="575">
        <f>'TP &amp; AP'!AV37</f>
        <v>0</v>
      </c>
      <c r="AW37" s="575">
        <f>'TP &amp; AP'!AW37</f>
        <v>0</v>
      </c>
      <c r="AX37" s="575">
        <f>'TP &amp; AP'!AX37</f>
        <v>0</v>
      </c>
      <c r="AY37" s="575">
        <f>'TP &amp; AP'!AY37</f>
        <v>0</v>
      </c>
      <c r="AZ37" s="575">
        <f>'TP &amp; AP'!AZ37</f>
        <v>0</v>
      </c>
      <c r="BA37" s="575">
        <f>'TP &amp; AP'!BA37</f>
        <v>0</v>
      </c>
      <c r="BB37" s="575">
        <f>'TP &amp; AP'!BB37</f>
        <v>0</v>
      </c>
      <c r="BC37" s="585">
        <f>'TP &amp; AP'!BC37</f>
        <v>0</v>
      </c>
      <c r="BD37" s="260"/>
      <c r="BE37" s="389" t="s">
        <v>169</v>
      </c>
      <c r="BF37" s="308">
        <f>((G37+H37+J37+K37)*'Daten 2015'!Q32)+((M37+N37+O37+P37+AJ37+AK37)*'Daten 2015'!R32)+((U37+V37+AP37+AQ37)*'Daten 2015'!W32)+((W37+X37+AR37+AS37)*'Daten 2015'!X32)+((Y37+Z37+AT37+AU37)*'Daten 2015'!Y32)+((AA37+AB37+AV37+AW37)*'Daten 2015'!Z32)+((AC37+AD37+AX37+AY37)*'Daten 2015'!AA32)+((AE37+AF37+AZ37+BA37)*'Daten 2015'!AB32)+((AG37+AH37+BB37+BC37)*'Daten 2015'!AC32)</f>
        <v>0</v>
      </c>
      <c r="BG37" s="324">
        <f>IF(IF(IF(ISERROR(((BF37)-'Daten 2015'!AU32)/(BF37)),0,((BF37)-'Daten 2015'!AU32)/(BF37))&gt;0.5,('Daten 2015'!AU32+0.5*(IF(BF37&lt;'Daten 2015'!AV32,BF37,'Daten 2015'!AV32)-2*'Daten 2015'!AU32))/BF37,IF(ISERROR(((BF37)-'Daten 2015'!AU32)/(BF37)),0,((BF37)-'Daten 2015'!AU32)/(BF37)))&lt;0,0,IF(IF(ISERROR(((BF37)-'Daten 2015'!AU32)/(BF37)),0,((BF37)-'Daten 2015'!AU32)/(BF37))&gt;0.5,('Daten 2015'!AU32+0.5*(IF(BF37&lt;'Daten 2015'!AV32,BF37,'Daten 2015'!AV32)-2*'Daten 2015'!AU32))/BF37,IF(ISERROR(((BF37)-'Daten 2015'!AU32)/(BF37)),0,((BF37)-'Daten 2015'!AU32)/(BF37))))</f>
        <v>0</v>
      </c>
      <c r="BH37" s="325">
        <f>BT37/'Daten 2015'!AS32*100</f>
        <v>0</v>
      </c>
      <c r="BI37" s="311" t="str">
        <f>IF((G37+H37+J37+K37)&gt;0,((G37+H37+J37+K37)*BG37*IF('Daten 2015'!AZ32=TRUE,'Daten 2015'!AE32,'Daten 2015'!#REF!)*'Daten 2015'!AS32/100/(G37+H37+J37+K37))+((G37+H37+J37+K37)*IF('Daten 2015'!AZ32=TRUE,'Daten 2015'!Q32,'Daten 2015'!#REF!)*'Daten 2015'!AS32/100/(G37+H37+J37+K37)),"---")</f>
        <v>---</v>
      </c>
      <c r="BJ37" s="311" t="str">
        <f>IF((M37+O37+AJ37+AK37)&gt;0,((M37+O37+AJ37+AK37)*BG37*IF('Daten 2015'!AZ32=TRUE,'Daten 2015'!AF32,'Daten 2015'!#REF!)*'Daten 2015'!AS32/100/(M37+O37+AJ37+AK37))+((M37+O37+AJ37+AK37)*IF('Daten 2015'!AZ32=TRUE,'Daten 2015'!R32,'Daten 2015'!D32)*'Daten 2015'!AS32/100/(M37+O37+AJ37+AK37)),"---")</f>
        <v>---</v>
      </c>
      <c r="BK37" s="683"/>
      <c r="BL37" s="693"/>
      <c r="BM37" s="311" t="str">
        <f>IF((U37+V37+AP37+AQ37)&gt;0,((U37+V37+AP37+AQ37)*BG37*IF('Daten 2015'!AZ32=TRUE,'Daten 2015'!AK32,'Daten 2015'!#REF!)*'Daten 2015'!AS32/100/(U37+V37+AP37+AQ37))+((U37+V37+AP37+AQ37)*IF('Daten 2015'!AZ32=TRUE,'Daten 2015'!W32,'Daten 2015'!I32)*'Daten 2015'!AS32/100/(U37+V37+AP37+AQ37)),"---")</f>
        <v>---</v>
      </c>
      <c r="BN37" s="312" t="str">
        <f>IF((W37+X37+AR37+AS37)&gt;0,((W37+X37+AR37+AS37)*BG37*IF('Daten 2015'!AZ32=TRUE,'Daten 2015'!AL32,'Daten 2015'!#REF!)*'Daten 2015'!AS32/100/(W37+X37+AR37+AS37))+((W37+X37+AR37+AS37)*IF('Daten 2015'!AZ32=TRUE,'Daten 2015'!X32,'Daten 2015'!J32)*'Daten 2015'!AS32/100/(W37+X37+AR37+AS37)),"---")</f>
        <v>---</v>
      </c>
      <c r="BO37" s="312" t="str">
        <f>IF((Y37+Z37+AT37+AU37)&gt;0,((Y37+Z37+AT37+AU37)*BG37*IF('Daten 2015'!AZ32=TRUE,'Daten 2015'!AM32,'Daten 2015'!#REF!)*'Daten 2015'!AS32/100/(Y37+Z37+AT37+AU37))+((Y37+Z37+AT37+AU37)*IF('Daten 2015'!AZ32=TRUE,'Daten 2015'!Y32,'Daten 2015'!K32)*'Daten 2015'!AS32/100/(Y37+Z37+AT37+AU37)),"---")</f>
        <v>---</v>
      </c>
      <c r="BP37" s="312" t="str">
        <f>IF((Y37+Z37+AT37+AU37)&gt;0,((Y37+Z37+AT37+AU37)*BG37*IF('Daten 2015'!AZ32=TRUE,'Daten 2015'!AN32,'Daten 2015'!#REF!)*'Daten 2015'!AS32/100/(Y37+Z37+AT37+AU37))+((Y37+Z37+AT37+AU37)*IF('Daten 2015'!AZ32=TRUE,'Daten 2015'!Z32,'Daten 2015'!L32)*'Daten 2015'!AS32/100/(Y37+Z37+AT37+AU37)),"---")</f>
        <v>---</v>
      </c>
      <c r="BQ37" s="312" t="str">
        <f>IF((AC37+AD37+AX37+AY37)&gt;0,((Y37+Z37+AT37+AU37)*BG37*IF('Daten 2015'!AZ32=TRUE,'Daten 2015'!AO32,'Daten 2015'!#REF!)*'Daten 2015'!AS32/100/(Y37+Z37+AT37+AU37))+((Y37+Z37+AT37+AU37)*IF('Daten 2015'!AZ32=TRUE,'Daten 2015'!AA32,'Daten 2015'!M32)*'Daten 2015'!AS32/100/(Y37+Z37+AT37+AU37)),"---")</f>
        <v>---</v>
      </c>
      <c r="BR37" s="312" t="str">
        <f>IF((AE37+AF37+AZ37+BA37)&gt;0,((AE37+AF37+AZ37+BA37)*BG37*IF('Daten 2015'!AZ32=TRUE,'Daten 2015'!AP32,'Daten 2015'!#REF!)*'Daten 2015'!AS32/100/(AE37+AF37+AZ37+BA37))+((AE37+AF37+AZ37+BA37)*IF('Daten 2015'!AZ32=TRUE,'Daten 2015'!AB32,'Daten 2015'!N32)*'Daten 2015'!AS32/100/(AE37+AF37+AZ37+BA37)),"---")</f>
        <v>---</v>
      </c>
      <c r="BS37" s="312" t="str">
        <f>IF((AG37+AH37+BB37+BC37)&gt;0,((AG37+AH37+BB37+BC37)*BG37*IF('Daten 2015'!AZ32=TRUE,'Daten 2015'!AQ32,'Daten 2015'!#REF!)*'Daten 2015'!AS32/100/(AG37+AH37+BB37+BC37))+((AG37+AH37+BB37+BC37)*IF('Daten 2015'!AZ32=TRUE,'Daten 2015'!AC32,'Daten 2015'!O32)*'Daten 2015'!AS32/100/(AG37+AH37+BB37+BC37)),"---")</f>
        <v>---</v>
      </c>
      <c r="BT37" s="282">
        <f>IF(ISERROR(((M37+O37+AJ37+AK37)*BJ37)-((M37+O37+AJ37+AK37)*'Daten 2015'!D32*'Daten 2015'!AS32/100)),0,((M37+O37+AJ37+AK37)*BJ37)-((M37+O37+AJ37+AK37)*'Daten 2015'!D32*'Daten 2015'!AS32/100))+IF(ISERROR(((Q37+R37+AL37+AM37)*BK37)-((Q37+R37+AL37+AM37)*'Daten 2015'!F32*'Daten 2015'!AS32/100)),0,((Q37+R37+AL37+AM37)*BK37)-((Q37+R37+AL37+AM37)*'Daten 2015'!F32*'Daten 2015'!AS32/100))+IF(ISERROR(((S37+T37+AN37+AO37)*BL37)-((S37+T37+AN37+AO37)*'Daten 2015'!H32*'Daten 2015'!AS32/100)),0,((S37+T37+AN37+AO37)*BL37)-((S37+T37+AN37+AO37)*'Daten 2015'!H32*'Daten 2015'!AS32/100))</f>
        <v>0</v>
      </c>
      <c r="BU37" s="797"/>
      <c r="BV37" s="724"/>
      <c r="BW37" s="326" t="s">
        <v>169</v>
      </c>
      <c r="BX37" s="267"/>
      <c r="BY37" s="268"/>
      <c r="BZ37" s="269"/>
      <c r="CA37" s="268"/>
      <c r="CB37" s="270"/>
      <c r="CC37" s="268"/>
      <c r="CD37" s="268"/>
      <c r="CE37" s="268"/>
      <c r="CF37" s="268"/>
    </row>
    <row r="38" spans="2:84" ht="16.5" customHeight="1" thickBot="1" x14ac:dyDescent="0.3">
      <c r="B38" s="896"/>
      <c r="C38" s="999"/>
      <c r="D38" s="555"/>
      <c r="E38" s="480" t="s">
        <v>176</v>
      </c>
      <c r="F38" s="448"/>
      <c r="G38" s="494">
        <f>'TP &amp; AP'!G38</f>
        <v>0</v>
      </c>
      <c r="H38" s="495">
        <f>'TP &amp; AP'!H38</f>
        <v>0</v>
      </c>
      <c r="I38" s="502"/>
      <c r="J38" s="494">
        <f>'TP &amp; AP'!J38</f>
        <v>0</v>
      </c>
      <c r="K38" s="495">
        <f>'TP &amp; AP'!K38</f>
        <v>0</v>
      </c>
      <c r="M38" s="927">
        <f>'TP &amp; AP'!M38:N38</f>
        <v>0</v>
      </c>
      <c r="N38" s="928"/>
      <c r="O38" s="928">
        <f>'TP &amp; AP'!O38:P38</f>
        <v>0</v>
      </c>
      <c r="P38" s="928"/>
      <c r="Q38" s="838"/>
      <c r="R38" s="838"/>
      <c r="S38" s="838"/>
      <c r="T38" s="838"/>
      <c r="U38" s="511">
        <f>'TP &amp; AP'!U38</f>
        <v>0</v>
      </c>
      <c r="V38" s="511">
        <f>'TP &amp; AP'!V38</f>
        <v>0</v>
      </c>
      <c r="W38" s="511">
        <f>'TP &amp; AP'!W38</f>
        <v>0</v>
      </c>
      <c r="X38" s="511">
        <f>'TP &amp; AP'!X38</f>
        <v>0</v>
      </c>
      <c r="Y38" s="511">
        <f>'TP &amp; AP'!Y38</f>
        <v>0</v>
      </c>
      <c r="Z38" s="511">
        <f>'TP &amp; AP'!Z38</f>
        <v>0</v>
      </c>
      <c r="AA38" s="511">
        <f>'TP &amp; AP'!AA38</f>
        <v>0</v>
      </c>
      <c r="AB38" s="511">
        <f>'TP &amp; AP'!AB38</f>
        <v>0</v>
      </c>
      <c r="AC38" s="511">
        <f>'TP &amp; AP'!AC38</f>
        <v>0</v>
      </c>
      <c r="AD38" s="511">
        <f>'TP &amp; AP'!AD38</f>
        <v>0</v>
      </c>
      <c r="AE38" s="511">
        <f>'TP &amp; AP'!AE38</f>
        <v>0</v>
      </c>
      <c r="AF38" s="511">
        <f>'TP &amp; AP'!AF38</f>
        <v>0</v>
      </c>
      <c r="AG38" s="511">
        <f>'TP &amp; AP'!AG38</f>
        <v>0</v>
      </c>
      <c r="AH38" s="560">
        <f>'TP &amp; AP'!AH38</f>
        <v>0</v>
      </c>
      <c r="AI38" s="452"/>
      <c r="AJ38" s="582">
        <f>'TP &amp; AP'!AJ38</f>
        <v>0</v>
      </c>
      <c r="AK38" s="573">
        <f>'TP &amp; AP'!AK38</f>
        <v>0</v>
      </c>
      <c r="AL38" s="838"/>
      <c r="AM38" s="838"/>
      <c r="AN38" s="838"/>
      <c r="AO38" s="838"/>
      <c r="AP38" s="562">
        <f>'TP &amp; AP'!AP38</f>
        <v>0</v>
      </c>
      <c r="AQ38" s="562">
        <f>'TP &amp; AP'!AQ38</f>
        <v>0</v>
      </c>
      <c r="AR38" s="562">
        <f>'TP &amp; AP'!AR38</f>
        <v>0</v>
      </c>
      <c r="AS38" s="562">
        <f>'TP &amp; AP'!AS38</f>
        <v>0</v>
      </c>
      <c r="AT38" s="562">
        <f>'TP &amp; AP'!AT38</f>
        <v>0</v>
      </c>
      <c r="AU38" s="562">
        <f>'TP &amp; AP'!AU38</f>
        <v>0</v>
      </c>
      <c r="AV38" s="562">
        <f>'TP &amp; AP'!AV38</f>
        <v>0</v>
      </c>
      <c r="AW38" s="562">
        <f>'TP &amp; AP'!AW38</f>
        <v>0</v>
      </c>
      <c r="AX38" s="562">
        <f>'TP &amp; AP'!AX38</f>
        <v>0</v>
      </c>
      <c r="AY38" s="562">
        <f>'TP &amp; AP'!AY38</f>
        <v>0</v>
      </c>
      <c r="AZ38" s="562">
        <f>'TP &amp; AP'!AZ38</f>
        <v>0</v>
      </c>
      <c r="BA38" s="562">
        <f>'TP &amp; AP'!BA38</f>
        <v>0</v>
      </c>
      <c r="BB38" s="562">
        <f>'TP &amp; AP'!BB38</f>
        <v>0</v>
      </c>
      <c r="BC38" s="563">
        <f>'TP &amp; AP'!BC38</f>
        <v>0</v>
      </c>
      <c r="BD38" s="260"/>
      <c r="BE38" s="386" t="s">
        <v>176</v>
      </c>
      <c r="BF38" s="300">
        <f>((G38+H38+J38+K38)*'Daten 2015'!Q33)+((M38+N38+O38+P38+AJ38+AK38)*'Daten 2015'!R33)+((U38+V38+AP38+AQ38)*'Daten 2015'!W33)+((W38+X38+AR38+AS38)*'Daten 2015'!X33)+((Y38+Z38+AT38+AU38)*'Daten 2015'!Y33)+((AA38+AB38+AV38+AW38)*'Daten 2015'!Z33)+((AC38+AD38+AX38+AY38)*'Daten 2015'!AA33)+((AE38+AF38+AZ38+BA38)*'Daten 2015'!AB33)+((AG38+AH38+BB38+BC38)*'Daten 2015'!AC33)</f>
        <v>0</v>
      </c>
      <c r="BG38" s="315">
        <f>IF(IF(IF(ISERROR(((BF38)-'Daten 2015'!AU33)/(BF38)),0,((BF38)-'Daten 2015'!AU33)/(BF38))&gt;0.5,('Daten 2015'!AU33+0.5*(IF(BF38&lt;'Daten 2015'!AV33,BF38,'Daten 2015'!AV33)-2*'Daten 2015'!AU33))/BF38,IF(ISERROR(((BF38)-'Daten 2015'!AU33)/(BF38)),0,((BF38)-'Daten 2015'!AU33)/(BF38)))&lt;0,0,IF(IF(ISERROR(((BF38)-'Daten 2015'!AU33)/(BF38)),0,((BF38)-'Daten 2015'!AU33)/(BF38))&gt;0.5,('Daten 2015'!AU33+0.5*(IF(BF38&lt;'Daten 2015'!AV33,BF38,'Daten 2015'!AV33)-2*'Daten 2015'!AU33))/BF38,IF(ISERROR(((BF38)-'Daten 2015'!AU33)/(BF38)),0,((BF38)-'Daten 2015'!AU33)/(BF38))))</f>
        <v>0</v>
      </c>
      <c r="BH38" s="302">
        <f>BT38/'Daten 2015'!AS33*100</f>
        <v>0</v>
      </c>
      <c r="BI38" s="303" t="str">
        <f>IF((G38+H38+J38+K38)&gt;0,((G38+H38+J38+K38)*BG38*IF('Daten 2015'!AZ33=TRUE,'Daten 2015'!AE33,'Daten 2015'!#REF!)*'Daten 2015'!AS33/100/(G38+H38+J38+K38))+((G38+H38+J38+K38)*IF('Daten 2015'!AZ33=TRUE,'Daten 2015'!Q33,'Daten 2015'!#REF!)*'Daten 2015'!AS33/100/(G38+H38+J38+K38)),"---")</f>
        <v>---</v>
      </c>
      <c r="BJ38" s="303" t="str">
        <f>IF((M38+O38+AJ38+AK38)&gt;0,((M38+O38+AJ38+AK38)*BG38*IF('Daten 2015'!AZ33=TRUE,'Daten 2015'!AF33,'Daten 2015'!#REF!)*'Daten 2015'!AS33/100/(M38+O38+AJ38+AK38))+((M38+O38+AJ38+AK38)*IF('Daten 2015'!AZ33=TRUE,'Daten 2015'!R33,'Daten 2015'!D33)*'Daten 2015'!AS33/100/(M38+O38+AJ38+AK38)),"---")</f>
        <v>---</v>
      </c>
      <c r="BK38" s="683"/>
      <c r="BL38" s="693"/>
      <c r="BM38" s="304" t="str">
        <f>IF((U38+V38+AP38+AQ38)&gt;0,((U38+V38+AP38+AQ38)*BG38*IF('Daten 2015'!AZ33=TRUE,'Daten 2015'!AK33,'Daten 2015'!#REF!)*'Daten 2015'!AS33/100/(U38+V38+AP38+AQ38))+((U38+V38+AP38+AQ38)*IF('Daten 2015'!AZ33=TRUE,'Daten 2015'!W33,'Daten 2015'!I33)*'Daten 2015'!AS33/100/(U38+V38+AP38+AQ38)),"---")</f>
        <v>---</v>
      </c>
      <c r="BN38" s="304" t="str">
        <f>IF((W38+X38+AR38+AS38)&gt;0,((W38+X38+AR38+AS38)*BG38*IF('Daten 2015'!AZ33=TRUE,'Daten 2015'!AL33,'Daten 2015'!#REF!)*'Daten 2015'!AS33/100/(W38+X38+AR38+AS38))+((W38+X38+AR38+AS38)*IF('Daten 2015'!AZ33=TRUE,'Daten 2015'!X33,'Daten 2015'!J33)*'Daten 2015'!AS33/100/(W38+X38+AR38+AS38)),"---")</f>
        <v>---</v>
      </c>
      <c r="BO38" s="304" t="str">
        <f>IF((Y38+Z38+AT38+AU38)&gt;0,((Y38+Z38+AT38+AU38)*BG38*IF('Daten 2015'!AZ33=TRUE,'Daten 2015'!AM33,'Daten 2015'!#REF!)*'Daten 2015'!AS33/100/(Y38+Z38+AT38+AU38))+((Y38+Z38+AT38+AU38)*IF('Daten 2015'!AZ33=TRUE,'Daten 2015'!Y33,'Daten 2015'!K33)*'Daten 2015'!AS33/100/(Y38+Z38+AT38+AU38)),"---")</f>
        <v>---</v>
      </c>
      <c r="BP38" s="304" t="str">
        <f>IF((Y38+Z38+AT38+AU38)&gt;0,((Y38+Z38+AT38+AU38)*BG38*IF('Daten 2015'!AZ33=TRUE,'Daten 2015'!AN33,'Daten 2015'!#REF!)*'Daten 2015'!AS33/100/(Y38+Z38+AT38+AU38))+((Y38+Z38+AT38+AU38)*IF('Daten 2015'!AZ33=TRUE,'Daten 2015'!Z33,'Daten 2015'!L33)*'Daten 2015'!AS33/100/(Y38+Z38+AT38+AU38)),"---")</f>
        <v>---</v>
      </c>
      <c r="BQ38" s="304" t="str">
        <f>IF((AC38+AD38+AX38+AY38)&gt;0,((Y38+Z38+AT38+AU38)*BG38*IF('Daten 2015'!AZ33=TRUE,'Daten 2015'!AO33,'Daten 2015'!#REF!)*'Daten 2015'!AS33/100/(Y38+Z38+AT38+AU38))+((Y38+Z38+AT38+AU38)*IF('Daten 2015'!AZ33=TRUE,'Daten 2015'!AA33,'Daten 2015'!M33)*'Daten 2015'!AS33/100/(Y38+Z38+AT38+AU38)),"---")</f>
        <v>---</v>
      </c>
      <c r="BR38" s="304" t="str">
        <f>IF((AE38+AF38+AZ38+BA38)&gt;0,((AE38+AF38+AZ38+BA38)*BG38*IF('Daten 2015'!AZ33=TRUE,'Daten 2015'!AP33,'Daten 2015'!#REF!)*'Daten 2015'!AS33/100/(AE38+AF38+AZ38+BA38))+((AE38+AF38+AZ38+BA38)*IF('Daten 2015'!AZ33=TRUE,'Daten 2015'!AB33,'Daten 2015'!N33)*'Daten 2015'!AS33/100/(AE38+AF38+AZ38+BA38)),"---")</f>
        <v>---</v>
      </c>
      <c r="BS38" s="304" t="str">
        <f>IF((AG38+AH38+BB38+BC38)&gt;0,((AG38+AH38+BB38+BC38)*BG38*IF('Daten 2015'!AZ33=TRUE,'Daten 2015'!AQ33,'Daten 2015'!#REF!)*'Daten 2015'!AS33/100/(AG38+AH38+BB38+BC38))+((AG38+AH38+BB38+BC38)*IF('Daten 2015'!AZ33=TRUE,'Daten 2015'!AC33,'Daten 2015'!O33)*'Daten 2015'!AS33/100/(AG38+AH38+BB38+BC38)),"---")</f>
        <v>---</v>
      </c>
      <c r="BT38" s="289">
        <f>IF(ISERROR(((M38+O38+AJ38+AK38)*BJ38)-((M38+O38+AJ38+AK38)*'Daten 2015'!D33*'Daten 2015'!AS33/100)),0,((M38+O38+AJ38+AK38)*BJ38)-((M38+O38+AJ38+AK38)*'Daten 2015'!D33*'Daten 2015'!AS33/100))+IF(ISERROR(((Q38+R38+AL38+AM38)*BK38)-((Q38+R38+AL38+AM38)*'Daten 2015'!F33*'Daten 2015'!AS33/100)),0,((Q38+R38+AL38+AM38)*BK38)-((Q38+R38+AL38+AM38)*'Daten 2015'!F33*'Daten 2015'!AS33/100))+IF(ISERROR(((S38+T38+AN38+AO38)*BL38)-((S38+T38+AN38+AO38)*'Daten 2015'!H33*'Daten 2015'!AS33/100)),0,((S38+T38+AN38+AO38)*BL38)-((S38+T38+AN38+AO38)*'Daten 2015'!H33*'Daten 2015'!AS33/100))</f>
        <v>0</v>
      </c>
      <c r="BU38" s="795">
        <f>BT38+BT39+BT40+BT41</f>
        <v>0</v>
      </c>
      <c r="BV38" s="724"/>
      <c r="BW38" s="317" t="s">
        <v>176</v>
      </c>
      <c r="BX38" s="267"/>
      <c r="BY38" s="268"/>
      <c r="BZ38" s="269"/>
      <c r="CA38" s="268"/>
      <c r="CB38" s="270"/>
      <c r="CC38" s="268"/>
      <c r="CD38" s="268"/>
      <c r="CE38" s="268"/>
      <c r="CF38" s="268"/>
    </row>
    <row r="39" spans="2:84" ht="16.5" customHeight="1" x14ac:dyDescent="0.25">
      <c r="B39" s="896"/>
      <c r="C39" s="999"/>
      <c r="D39" s="555"/>
      <c r="E39" s="497" t="s">
        <v>177</v>
      </c>
      <c r="F39" s="448"/>
      <c r="G39" s="498">
        <f>'TP &amp; AP'!G39</f>
        <v>0</v>
      </c>
      <c r="H39" s="499">
        <f>'TP &amp; AP'!H39</f>
        <v>0</v>
      </c>
      <c r="I39" s="502"/>
      <c r="J39" s="498">
        <f>'TP &amp; AP'!J39</f>
        <v>0</v>
      </c>
      <c r="K39" s="499">
        <f>'TP &amp; AP'!K39</f>
        <v>0</v>
      </c>
      <c r="M39" s="931">
        <f>'TP &amp; AP'!M39:N39</f>
        <v>0</v>
      </c>
      <c r="N39" s="932"/>
      <c r="O39" s="932">
        <f>'TP &amp; AP'!O39:P39</f>
        <v>0</v>
      </c>
      <c r="P39" s="932"/>
      <c r="Q39" s="838"/>
      <c r="R39" s="838"/>
      <c r="S39" s="838"/>
      <c r="T39" s="838"/>
      <c r="U39" s="511">
        <f>'TP &amp; AP'!U39</f>
        <v>0</v>
      </c>
      <c r="V39" s="511">
        <f>'TP &amp; AP'!V39</f>
        <v>0</v>
      </c>
      <c r="W39" s="511">
        <f>'TP &amp; AP'!W39</f>
        <v>0</v>
      </c>
      <c r="X39" s="511">
        <f>'TP &amp; AP'!X39</f>
        <v>0</v>
      </c>
      <c r="Y39" s="511">
        <f>'TP &amp; AP'!Y39</f>
        <v>0</v>
      </c>
      <c r="Z39" s="511">
        <f>'TP &amp; AP'!Z39</f>
        <v>0</v>
      </c>
      <c r="AA39" s="511">
        <f>'TP &amp; AP'!AA39</f>
        <v>0</v>
      </c>
      <c r="AB39" s="511">
        <f>'TP &amp; AP'!AB39</f>
        <v>0</v>
      </c>
      <c r="AC39" s="511">
        <f>'TP &amp; AP'!AC39</f>
        <v>0</v>
      </c>
      <c r="AD39" s="511">
        <f>'TP &amp; AP'!AD39</f>
        <v>0</v>
      </c>
      <c r="AE39" s="511">
        <f>'TP &amp; AP'!AE39</f>
        <v>0</v>
      </c>
      <c r="AF39" s="511">
        <f>'TP &amp; AP'!AF39</f>
        <v>0</v>
      </c>
      <c r="AG39" s="511">
        <f>'TP &amp; AP'!AG39</f>
        <v>0</v>
      </c>
      <c r="AH39" s="560">
        <f>'TP &amp; AP'!AH39</f>
        <v>0</v>
      </c>
      <c r="AI39" s="452"/>
      <c r="AJ39" s="584">
        <f>'TP &amp; AP'!AJ39</f>
        <v>0</v>
      </c>
      <c r="AK39" s="566">
        <f>'TP &amp; AP'!AK39</f>
        <v>0</v>
      </c>
      <c r="AL39" s="838"/>
      <c r="AM39" s="838"/>
      <c r="AN39" s="838"/>
      <c r="AO39" s="838"/>
      <c r="AP39" s="511">
        <f>'TP &amp; AP'!AP39</f>
        <v>0</v>
      </c>
      <c r="AQ39" s="511">
        <f>'TP &amp; AP'!AQ39</f>
        <v>0</v>
      </c>
      <c r="AR39" s="511">
        <f>'TP &amp; AP'!AR39</f>
        <v>0</v>
      </c>
      <c r="AS39" s="511">
        <f>'TP &amp; AP'!AS39</f>
        <v>0</v>
      </c>
      <c r="AT39" s="511">
        <f>'TP &amp; AP'!AT39</f>
        <v>0</v>
      </c>
      <c r="AU39" s="511">
        <f>'TP &amp; AP'!AU39</f>
        <v>0</v>
      </c>
      <c r="AV39" s="511">
        <f>'TP &amp; AP'!AV39</f>
        <v>0</v>
      </c>
      <c r="AW39" s="511">
        <f>'TP &amp; AP'!AW39</f>
        <v>0</v>
      </c>
      <c r="AX39" s="511">
        <f>'TP &amp; AP'!AX39</f>
        <v>0</v>
      </c>
      <c r="AY39" s="511">
        <f>'TP &amp; AP'!AY39</f>
        <v>0</v>
      </c>
      <c r="AZ39" s="511">
        <f>'TP &amp; AP'!AZ39</f>
        <v>0</v>
      </c>
      <c r="BA39" s="511">
        <f>'TP &amp; AP'!BA39</f>
        <v>0</v>
      </c>
      <c r="BB39" s="511">
        <f>'TP &amp; AP'!BB39</f>
        <v>0</v>
      </c>
      <c r="BC39" s="560">
        <f>'TP &amp; AP'!BC39</f>
        <v>0</v>
      </c>
      <c r="BD39" s="260"/>
      <c r="BE39" s="388" t="s">
        <v>177</v>
      </c>
      <c r="BF39" s="300">
        <f>((G39+H39+J39+K39)*'Daten 2015'!Q34)+((M39+N39+O39+P39+AJ39+AK39)*'Daten 2015'!R34)+((U39+V39+AP39+AQ39)*'Daten 2015'!W34)+((W39+X39+AR39+AS39)*'Daten 2015'!X34)+((Y39+Z39+AT39+AU39)*'Daten 2015'!Y34)+((AA39+AB39+AV39+AW39)*'Daten 2015'!Z34)+((AC39+AD39+AX39+AY39)*'Daten 2015'!AA34)+((AE39+AF39+AZ39+BA39)*'Daten 2015'!AB34)+((AG39+AH39+BB39+BC39)*'Daten 2015'!AC34)</f>
        <v>0</v>
      </c>
      <c r="BG39" s="319">
        <f>IF(IF(IF(ISERROR(((BF39)-'Daten 2015'!AU34)/(BF39)),0,((BF39)-'Daten 2015'!AU34)/(BF39))&gt;0.5,('Daten 2015'!AU34+0.5*(IF(BF39&lt;'Daten 2015'!AV34,BF39,'Daten 2015'!AV34)-2*'Daten 2015'!AU34))/BF39,IF(ISERROR(((BF39)-'Daten 2015'!AU34)/(BF39)),0,((BF39)-'Daten 2015'!AU34)/(BF39)))&lt;0,0,IF(IF(ISERROR(((BF39)-'Daten 2015'!AU34)/(BF39)),0,((BF39)-'Daten 2015'!AU34)/(BF39))&gt;0.5,('Daten 2015'!AU34+0.5*(IF(BF39&lt;'Daten 2015'!AV34,BF39,'Daten 2015'!AV34)-2*'Daten 2015'!AU34))/BF39,IF(ISERROR(((BF39)-'Daten 2015'!AU34)/(BF39)),0,((BF39)-'Daten 2015'!AU34)/(BF39))))</f>
        <v>0</v>
      </c>
      <c r="BH39" s="320">
        <f>BT39/'Daten 2015'!AS34*100</f>
        <v>0</v>
      </c>
      <c r="BI39" s="321" t="str">
        <f>IF((G39+H39+J39+K39)&gt;0,((G39+H39+J39+K39)*BG39*IF('Daten 2015'!AZ34=TRUE,'Daten 2015'!AE34,'Daten 2015'!#REF!)*'Daten 2015'!AS34/100/(G39+H39+J39+K39))+((G39+H39+J39+K39)*IF('Daten 2015'!AZ34=TRUE,'Daten 2015'!Q34,'Daten 2015'!#REF!)*'Daten 2015'!AS34/100/(G39+H39+J39+K39)),"---")</f>
        <v>---</v>
      </c>
      <c r="BJ39" s="321" t="str">
        <f>IF((M39+O39+AJ39+AK39)&gt;0,((M39+O39+AJ39+AK39)*BG39*IF('Daten 2015'!AZ34=TRUE,'Daten 2015'!AF34,'Daten 2015'!#REF!)*'Daten 2015'!AS34/100/(M39+O39+AJ39+AK39))+((M39+O39+AJ39+AK39)*IF('Daten 2015'!AZ34=TRUE,'Daten 2015'!R34,'Daten 2015'!D34)*'Daten 2015'!AS34/100/(M39+O39+AJ39+AK39)),"---")</f>
        <v>---</v>
      </c>
      <c r="BK39" s="683"/>
      <c r="BL39" s="693"/>
      <c r="BM39" s="304" t="str">
        <f>IF((U39+V39+AP39+AQ39)&gt;0,((U39+V39+AP39+AQ39)*BG39*IF('Daten 2015'!AZ34=TRUE,'Daten 2015'!AK34,'Daten 2015'!#REF!)*'Daten 2015'!AS34/100/(U39+V39+AP39+AQ39))+((U39+V39+AP39+AQ39)*IF('Daten 2015'!AZ34=TRUE,'Daten 2015'!W34,'Daten 2015'!I34)*'Daten 2015'!AS34/100/(U39+V39+AP39+AQ39)),"---")</f>
        <v>---</v>
      </c>
      <c r="BN39" s="304" t="str">
        <f>IF((W39+X39+AR39+AS39)&gt;0,((W39+X39+AR39+AS39)*BG39*IF('Daten 2015'!AZ34=TRUE,'Daten 2015'!AL34,'Daten 2015'!#REF!)*'Daten 2015'!AS34/100/(W39+X39+AR39+AS39))+((W39+X39+AR39+AS39)*IF('Daten 2015'!AZ34=TRUE,'Daten 2015'!X34,'Daten 2015'!J34)*'Daten 2015'!AS34/100/(W39+X39+AR39+AS39)),"---")</f>
        <v>---</v>
      </c>
      <c r="BO39" s="304" t="str">
        <f>IF((Y39+Z39+AT39+AU39)&gt;0,((Y39+Z39+AT39+AU39)*BG39*IF('Daten 2015'!AZ34=TRUE,'Daten 2015'!AM34,'Daten 2015'!#REF!)*'Daten 2015'!AS34/100/(Y39+Z39+AT39+AU39))+((Y39+Z39+AT39+AU39)*IF('Daten 2015'!AZ34=TRUE,'Daten 2015'!Y34,'Daten 2015'!K34)*'Daten 2015'!AS34/100/(Y39+Z39+AT39+AU39)),"---")</f>
        <v>---</v>
      </c>
      <c r="BP39" s="304" t="str">
        <f>IF((Y39+Z39+AT39+AU39)&gt;0,((Y39+Z39+AT39+AU39)*BG39*IF('Daten 2015'!AZ34=TRUE,'Daten 2015'!AN34,'Daten 2015'!#REF!)*'Daten 2015'!AS34/100/(Y39+Z39+AT39+AU39))+((Y39+Z39+AT39+AU39)*IF('Daten 2015'!AZ34=TRUE,'Daten 2015'!Z34,'Daten 2015'!L34)*'Daten 2015'!AS34/100/(Y39+Z39+AT39+AU39)),"---")</f>
        <v>---</v>
      </c>
      <c r="BQ39" s="304" t="str">
        <f>IF((AC39+AD39+AX39+AY39)&gt;0,((Y39+Z39+AT39+AU39)*BG39*IF('Daten 2015'!AZ34=TRUE,'Daten 2015'!AO34,'Daten 2015'!#REF!)*'Daten 2015'!AS34/100/(Y39+Z39+AT39+AU39))+((Y39+Z39+AT39+AU39)*IF('Daten 2015'!AZ34=TRUE,'Daten 2015'!AA34,'Daten 2015'!M34)*'Daten 2015'!AS34/100/(Y39+Z39+AT39+AU39)),"---")</f>
        <v>---</v>
      </c>
      <c r="BR39" s="304" t="str">
        <f>IF((AE39+AF39+AZ39+BA39)&gt;0,((AE39+AF39+AZ39+BA39)*BG39*IF('Daten 2015'!AZ34=TRUE,'Daten 2015'!AP34,'Daten 2015'!#REF!)*'Daten 2015'!AS34/100/(AE39+AF39+AZ39+BA39))+((AE39+AF39+AZ39+BA39)*IF('Daten 2015'!AZ34=TRUE,'Daten 2015'!AB34,'Daten 2015'!N34)*'Daten 2015'!AS34/100/(AE39+AF39+AZ39+BA39)),"---")</f>
        <v>---</v>
      </c>
      <c r="BS39" s="304" t="str">
        <f>IF((AG39+AH39+BB39+BC39)&gt;0,((AG39+AH39+BB39+BC39)*BG39*IF('Daten 2015'!AZ34=TRUE,'Daten 2015'!AQ34,'Daten 2015'!#REF!)*'Daten 2015'!AS34/100/(AG39+AH39+BB39+BC39))+((AG39+AH39+BB39+BC39)*IF('Daten 2015'!AZ34=TRUE,'Daten 2015'!AC34,'Daten 2015'!O34)*'Daten 2015'!AS34/100/(AG39+AH39+BB39+BC39)),"---")</f>
        <v>---</v>
      </c>
      <c r="BT39" s="265">
        <f>IF(ISERROR(((M39+O39+AJ39+AK39)*BJ39)-((M39+O39+AJ39+AK39)*'Daten 2015'!D34*'Daten 2015'!AS34/100)),0,((M39+O39+AJ39+AK39)*BJ39)-((M39+O39+AJ39+AK39)*'Daten 2015'!D34*'Daten 2015'!AS34/100))+IF(ISERROR(((Q39+R39+AL39+AM39)*BK39)-((Q39+R39+AL39+AM39)*'Daten 2015'!F34*'Daten 2015'!AS34/100)),0,((Q39+R39+AL39+AM39)*BK39)-((Q39+R39+AL39+AM39)*'Daten 2015'!F34*'Daten 2015'!AS34/100))+IF(ISERROR(((S39+T39+AN39+AO39)*BL39)-((S39+T39+AN39+AO39)*'Daten 2015'!H34*'Daten 2015'!AS34/100)),0,((S39+T39+AN39+AO39)*BL39)-((S39+T39+AN39+AO39)*'Daten 2015'!H34*'Daten 2015'!AS34/100))</f>
        <v>0</v>
      </c>
      <c r="BU39" s="796"/>
      <c r="BV39" s="724"/>
      <c r="BW39" s="322" t="s">
        <v>177</v>
      </c>
      <c r="BX39" s="267"/>
      <c r="BY39" s="268"/>
      <c r="BZ39" s="269"/>
      <c r="CA39" s="268"/>
      <c r="CB39" s="270"/>
      <c r="CC39" s="268"/>
      <c r="CD39" s="268"/>
      <c r="CE39" s="268"/>
      <c r="CF39" s="268"/>
    </row>
    <row r="40" spans="2:84" ht="16.5" customHeight="1" x14ac:dyDescent="0.25">
      <c r="B40" s="896"/>
      <c r="C40" s="999"/>
      <c r="D40" s="555"/>
      <c r="E40" s="497" t="s">
        <v>174</v>
      </c>
      <c r="F40" s="448"/>
      <c r="G40" s="498">
        <f>'TP &amp; AP'!G40</f>
        <v>0</v>
      </c>
      <c r="H40" s="499">
        <f>'TP &amp; AP'!H40</f>
        <v>0</v>
      </c>
      <c r="I40" s="502"/>
      <c r="J40" s="498">
        <f>'TP &amp; AP'!J40</f>
        <v>0</v>
      </c>
      <c r="K40" s="499">
        <f>'TP &amp; AP'!K40</f>
        <v>0</v>
      </c>
      <c r="M40" s="931">
        <f>'TP &amp; AP'!M40:N40</f>
        <v>0</v>
      </c>
      <c r="N40" s="932"/>
      <c r="O40" s="932">
        <f>'TP &amp; AP'!O40:P40</f>
        <v>0</v>
      </c>
      <c r="P40" s="932"/>
      <c r="Q40" s="838"/>
      <c r="R40" s="838"/>
      <c r="S40" s="838"/>
      <c r="T40" s="838"/>
      <c r="U40" s="511">
        <f>'TP &amp; AP'!U40</f>
        <v>0</v>
      </c>
      <c r="V40" s="511">
        <f>'TP &amp; AP'!V40</f>
        <v>0</v>
      </c>
      <c r="W40" s="511">
        <f>'TP &amp; AP'!W40</f>
        <v>0</v>
      </c>
      <c r="X40" s="511">
        <f>'TP &amp; AP'!X40</f>
        <v>0</v>
      </c>
      <c r="Y40" s="511">
        <f>'TP &amp; AP'!Y40</f>
        <v>0</v>
      </c>
      <c r="Z40" s="511">
        <f>'TP &amp; AP'!Z40</f>
        <v>0</v>
      </c>
      <c r="AA40" s="511">
        <f>'TP &amp; AP'!AA40</f>
        <v>0</v>
      </c>
      <c r="AB40" s="511">
        <f>'TP &amp; AP'!AB40</f>
        <v>0</v>
      </c>
      <c r="AC40" s="511">
        <f>'TP &amp; AP'!AC40</f>
        <v>0</v>
      </c>
      <c r="AD40" s="511">
        <f>'TP &amp; AP'!AD40</f>
        <v>0</v>
      </c>
      <c r="AE40" s="511">
        <f>'TP &amp; AP'!AE40</f>
        <v>0</v>
      </c>
      <c r="AF40" s="511">
        <f>'TP &amp; AP'!AF40</f>
        <v>0</v>
      </c>
      <c r="AG40" s="511">
        <f>'TP &amp; AP'!AG40</f>
        <v>0</v>
      </c>
      <c r="AH40" s="560">
        <f>'TP &amp; AP'!AH40</f>
        <v>0</v>
      </c>
      <c r="AI40" s="452"/>
      <c r="AJ40" s="584">
        <f>'TP &amp; AP'!AJ40</f>
        <v>0</v>
      </c>
      <c r="AK40" s="566">
        <f>'TP &amp; AP'!AK40</f>
        <v>0</v>
      </c>
      <c r="AL40" s="838"/>
      <c r="AM40" s="838"/>
      <c r="AN40" s="838"/>
      <c r="AO40" s="838"/>
      <c r="AP40" s="511">
        <f>'TP &amp; AP'!AP40</f>
        <v>0</v>
      </c>
      <c r="AQ40" s="511">
        <f>'TP &amp; AP'!AQ40</f>
        <v>0</v>
      </c>
      <c r="AR40" s="511">
        <f>'TP &amp; AP'!AR40</f>
        <v>0</v>
      </c>
      <c r="AS40" s="511">
        <f>'TP &amp; AP'!AS40</f>
        <v>0</v>
      </c>
      <c r="AT40" s="511">
        <f>'TP &amp; AP'!AT40</f>
        <v>0</v>
      </c>
      <c r="AU40" s="511">
        <f>'TP &amp; AP'!AU40</f>
        <v>0</v>
      </c>
      <c r="AV40" s="511">
        <f>'TP &amp; AP'!AV40</f>
        <v>0</v>
      </c>
      <c r="AW40" s="511">
        <f>'TP &amp; AP'!AW40</f>
        <v>0</v>
      </c>
      <c r="AX40" s="511">
        <f>'TP &amp; AP'!AX40</f>
        <v>0</v>
      </c>
      <c r="AY40" s="511">
        <f>'TP &amp; AP'!AY40</f>
        <v>0</v>
      </c>
      <c r="AZ40" s="511">
        <f>'TP &amp; AP'!AZ40</f>
        <v>0</v>
      </c>
      <c r="BA40" s="511">
        <f>'TP &amp; AP'!BA40</f>
        <v>0</v>
      </c>
      <c r="BB40" s="511">
        <f>'TP &amp; AP'!BB40</f>
        <v>0</v>
      </c>
      <c r="BC40" s="560">
        <f>'TP &amp; AP'!BC40</f>
        <v>0</v>
      </c>
      <c r="BD40" s="260"/>
      <c r="BE40" s="388" t="s">
        <v>174</v>
      </c>
      <c r="BF40" s="300">
        <f>((G40+H40+J40+K40)*'Daten 2015'!Q35)+((M40+N40+O40+P40+AJ40+AK40)*'Daten 2015'!R35)+((U40+V40+AP40+AQ40)*'Daten 2015'!W35)+((W40+X40+AR40+AS40)*'Daten 2015'!X35)+((Y40+Z40+AT40+AU40)*'Daten 2015'!Y35)+((AA40+AB40+AV40+AW40)*'Daten 2015'!Z35)+((AC40+AD40+AX40+AY40)*'Daten 2015'!AA35)+((AE40+AF40+AZ40+BA40)*'Daten 2015'!AB35)+((AG40+AH40+BB40+BC40)*'Daten 2015'!AC35)</f>
        <v>0</v>
      </c>
      <c r="BG40" s="319">
        <f>IF(IF(IF(ISERROR(((BF40)-'Daten 2015'!AU35)/(BF40)),0,((BF40)-'Daten 2015'!AU35)/(BF40))&gt;0.5,('Daten 2015'!AU35+0.5*(IF(BF40&lt;'Daten 2015'!AV35,BF40,'Daten 2015'!AV35)-2*'Daten 2015'!AU35))/BF40,IF(ISERROR(((BF40)-'Daten 2015'!AU35)/(BF40)),0,((BF40)-'Daten 2015'!AU35)/(BF40)))&lt;0,0,IF(IF(ISERROR(((BF40)-'Daten 2015'!AU35)/(BF40)),0,((BF40)-'Daten 2015'!AU35)/(BF40))&gt;0.5,('Daten 2015'!AU35+0.5*(IF(BF40&lt;'Daten 2015'!AV35,BF40,'Daten 2015'!AV35)-2*'Daten 2015'!AU35))/BF40,IF(ISERROR(((BF40)-'Daten 2015'!AU35)/(BF40)),0,((BF40)-'Daten 2015'!AU35)/(BF40))))</f>
        <v>0</v>
      </c>
      <c r="BH40" s="320">
        <f>BT40/'Daten 2015'!AS35*100</f>
        <v>0</v>
      </c>
      <c r="BI40" s="321" t="str">
        <f>IF((G40+H40+J40+K40)&gt;0,((G40+H40+J40+K40)*BG40*IF('Daten 2015'!AZ35=TRUE,'Daten 2015'!AE35,'Daten 2015'!#REF!)*'Daten 2015'!AS35/100/(G40+H40+J40+K40))+((G40+H40+J40+K40)*IF('Daten 2015'!AZ35=TRUE,'Daten 2015'!Q35,'Daten 2015'!#REF!)*'Daten 2015'!AS35/100/(G40+H40+J40+K40)),"---")</f>
        <v>---</v>
      </c>
      <c r="BJ40" s="321" t="str">
        <f>IF((M40+O40+AJ40+AK40)&gt;0,((M40+O40+AJ40+AK40)*BG40*IF('Daten 2015'!AZ35=TRUE,'Daten 2015'!AF35,'Daten 2015'!#REF!)*'Daten 2015'!AS35/100/(M40+O40+AJ40+AK40))+((M40+O40+AJ40+AK40)*IF('Daten 2015'!AZ35=TRUE,'Daten 2015'!R35,'Daten 2015'!D35)*'Daten 2015'!AS35/100/(M40+O40+AJ40+AK40)),"---")</f>
        <v>---</v>
      </c>
      <c r="BK40" s="683"/>
      <c r="BL40" s="693"/>
      <c r="BM40" s="304" t="str">
        <f>IF((U40+V40+AP40+AQ40)&gt;0,((U40+V40+AP40+AQ40)*BG40*IF('Daten 2015'!AZ35=TRUE,'Daten 2015'!AK35,'Daten 2015'!#REF!)*'Daten 2015'!AS35/100/(U40+V40+AP40+AQ40))+((U40+V40+AP40+AQ40)*IF('Daten 2015'!AZ35=TRUE,'Daten 2015'!W35,'Daten 2015'!I35)*'Daten 2015'!AS35/100/(U40+V40+AP40+AQ40)),"---")</f>
        <v>---</v>
      </c>
      <c r="BN40" s="304" t="str">
        <f>IF((W40+X40+AR40+AS40)&gt;0,((W40+X40+AR40+AS40)*BG40*IF('Daten 2015'!AZ35=TRUE,'Daten 2015'!AL35,'Daten 2015'!#REF!)*'Daten 2015'!AS35/100/(W40+X40+AR40+AS40))+((W40+X40+AR40+AS40)*IF('Daten 2015'!AZ35=TRUE,'Daten 2015'!X35,'Daten 2015'!J35)*'Daten 2015'!AS35/100/(W40+X40+AR40+AS40)),"---")</f>
        <v>---</v>
      </c>
      <c r="BO40" s="304" t="str">
        <f>IF((Y40+Z40+AT40+AU40)&gt;0,((Y40+Z40+AT40+AU40)*BG40*IF('Daten 2015'!AZ35=TRUE,'Daten 2015'!AM35,'Daten 2015'!#REF!)*'Daten 2015'!AS35/100/(Y40+Z40+AT40+AU40))+((Y40+Z40+AT40+AU40)*IF('Daten 2015'!AZ35=TRUE,'Daten 2015'!Y35,'Daten 2015'!K35)*'Daten 2015'!AS35/100/(Y40+Z40+AT40+AU40)),"---")</f>
        <v>---</v>
      </c>
      <c r="BP40" s="304" t="str">
        <f>IF((Y40+Z40+AT40+AU40)&gt;0,((Y40+Z40+AT40+AU40)*BG40*IF('Daten 2015'!AZ35=TRUE,'Daten 2015'!AN35,'Daten 2015'!#REF!)*'Daten 2015'!AS35/100/(Y40+Z40+AT40+AU40))+((Y40+Z40+AT40+AU40)*IF('Daten 2015'!AZ35=TRUE,'Daten 2015'!Z35,'Daten 2015'!L35)*'Daten 2015'!AS35/100/(Y40+Z40+AT40+AU40)),"---")</f>
        <v>---</v>
      </c>
      <c r="BQ40" s="304" t="str">
        <f>IF((AC40+AD40+AX40+AY40)&gt;0,((Y40+Z40+AT40+AU40)*BG40*IF('Daten 2015'!AZ35=TRUE,'Daten 2015'!AO35,'Daten 2015'!#REF!)*'Daten 2015'!AS35/100/(Y40+Z40+AT40+AU40))+((Y40+Z40+AT40+AU40)*IF('Daten 2015'!AZ35=TRUE,'Daten 2015'!AA35,'Daten 2015'!M35)*'Daten 2015'!AS35/100/(Y40+Z40+AT40+AU40)),"---")</f>
        <v>---</v>
      </c>
      <c r="BR40" s="304" t="str">
        <f>IF((AE40+AF40+AZ40+BA40)&gt;0,((AE40+AF40+AZ40+BA40)*BG40*IF('Daten 2015'!AZ35=TRUE,'Daten 2015'!AP35,'Daten 2015'!#REF!)*'Daten 2015'!AS35/100/(AE40+AF40+AZ40+BA40))+((AE40+AF40+AZ40+BA40)*IF('Daten 2015'!AZ35=TRUE,'Daten 2015'!AB35,'Daten 2015'!N35)*'Daten 2015'!AS35/100/(AE40+AF40+AZ40+BA40)),"---")</f>
        <v>---</v>
      </c>
      <c r="BS40" s="304" t="str">
        <f>IF((AG40+AH40+BB40+BC40)&gt;0,((AG40+AH40+BB40+BC40)*BG40*IF('Daten 2015'!AZ35=TRUE,'Daten 2015'!AQ35,'Daten 2015'!#REF!)*'Daten 2015'!AS35/100/(AG40+AH40+BB40+BC40))+((AG40+AH40+BB40+BC40)*IF('Daten 2015'!AZ35=TRUE,'Daten 2015'!AC35,'Daten 2015'!O35)*'Daten 2015'!AS35/100/(AG40+AH40+BB40+BC40)),"---")</f>
        <v>---</v>
      </c>
      <c r="BT40" s="265">
        <f>IF(ISERROR(((M40+O40+AJ40+AK40)*BJ40)-((M40+O40+AJ40+AK40)*'Daten 2015'!D35*'Daten 2015'!AS35/100)),0,((M40+O40+AJ40+AK40)*BJ40)-((M40+O40+AJ40+AK40)*'Daten 2015'!D35*'Daten 2015'!AS35/100))+IF(ISERROR(((Q40+R40+AL40+AM40)*BK40)-((Q40+R40+AL40+AM40)*'Daten 2015'!F35*'Daten 2015'!AS35/100)),0,((Q40+R40+AL40+AM40)*BK40)-((Q40+R40+AL40+AM40)*'Daten 2015'!F35*'Daten 2015'!AS35/100))+IF(ISERROR(((S40+T40+AN40+AO40)*BL40)-((S40+T40+AN40+AO40)*'Daten 2015'!H35*'Daten 2015'!AS35/100)),0,((S40+T40+AN40+AO40)*BL40)-((S40+T40+AN40+AO40)*'Daten 2015'!H35*'Daten 2015'!AS35/100))</f>
        <v>0</v>
      </c>
      <c r="BU40" s="796"/>
      <c r="BV40" s="724"/>
      <c r="BW40" s="322" t="s">
        <v>174</v>
      </c>
      <c r="BX40" s="267"/>
      <c r="BY40" s="268"/>
      <c r="BZ40" s="269"/>
      <c r="CA40" s="268"/>
      <c r="CB40" s="270"/>
      <c r="CC40" s="268"/>
      <c r="CD40" s="268"/>
      <c r="CE40" s="268"/>
      <c r="CF40" s="268"/>
    </row>
    <row r="41" spans="2:84" ht="16.5" customHeight="1" thickBot="1" x14ac:dyDescent="0.3">
      <c r="B41" s="897"/>
      <c r="C41" s="1000"/>
      <c r="D41" s="553"/>
      <c r="E41" s="487" t="s">
        <v>175</v>
      </c>
      <c r="F41" s="448"/>
      <c r="G41" s="488">
        <f>'TP &amp; AP'!G41</f>
        <v>0</v>
      </c>
      <c r="H41" s="489">
        <f>'TP &amp; AP'!H41</f>
        <v>0</v>
      </c>
      <c r="I41" s="502"/>
      <c r="J41" s="488">
        <f>'TP &amp; AP'!J41</f>
        <v>0</v>
      </c>
      <c r="K41" s="489">
        <f>'TP &amp; AP'!K41</f>
        <v>0</v>
      </c>
      <c r="M41" s="929">
        <f>'TP &amp; AP'!M41:N41</f>
        <v>0</v>
      </c>
      <c r="N41" s="930"/>
      <c r="O41" s="930">
        <f>'TP &amp; AP'!O41:P41</f>
        <v>0</v>
      </c>
      <c r="P41" s="930"/>
      <c r="Q41" s="903"/>
      <c r="R41" s="903"/>
      <c r="S41" s="903"/>
      <c r="T41" s="903"/>
      <c r="U41" s="562">
        <f>'TP &amp; AP'!U41</f>
        <v>0</v>
      </c>
      <c r="V41" s="562">
        <f>'TP &amp; AP'!V41</f>
        <v>0</v>
      </c>
      <c r="W41" s="562">
        <f>'TP &amp; AP'!W41</f>
        <v>0</v>
      </c>
      <c r="X41" s="562">
        <f>'TP &amp; AP'!X41</f>
        <v>0</v>
      </c>
      <c r="Y41" s="562">
        <f>'TP &amp; AP'!Y41</f>
        <v>0</v>
      </c>
      <c r="Z41" s="562">
        <f>'TP &amp; AP'!Z41</f>
        <v>0</v>
      </c>
      <c r="AA41" s="562">
        <f>'TP &amp; AP'!AA41</f>
        <v>0</v>
      </c>
      <c r="AB41" s="562">
        <f>'TP &amp; AP'!AB41</f>
        <v>0</v>
      </c>
      <c r="AC41" s="562">
        <f>'TP &amp; AP'!AC41</f>
        <v>0</v>
      </c>
      <c r="AD41" s="562">
        <f>'TP &amp; AP'!AD41</f>
        <v>0</v>
      </c>
      <c r="AE41" s="562">
        <f>'TP &amp; AP'!AE41</f>
        <v>0</v>
      </c>
      <c r="AF41" s="562">
        <f>'TP &amp; AP'!AF41</f>
        <v>0</v>
      </c>
      <c r="AG41" s="562">
        <f>'TP &amp; AP'!AG41</f>
        <v>0</v>
      </c>
      <c r="AH41" s="563">
        <f>'TP &amp; AP'!AH41</f>
        <v>0</v>
      </c>
      <c r="AI41" s="452"/>
      <c r="AJ41" s="583">
        <f>'TP &amp; AP'!AJ41</f>
        <v>0</v>
      </c>
      <c r="AK41" s="574">
        <f>'TP &amp; AP'!AK41</f>
        <v>0</v>
      </c>
      <c r="AL41" s="903"/>
      <c r="AM41" s="903"/>
      <c r="AN41" s="903"/>
      <c r="AO41" s="903"/>
      <c r="AP41" s="562">
        <f>'TP &amp; AP'!AP41</f>
        <v>0</v>
      </c>
      <c r="AQ41" s="562">
        <f>'TP &amp; AP'!AQ41</f>
        <v>0</v>
      </c>
      <c r="AR41" s="562">
        <f>'TP &amp; AP'!AR41</f>
        <v>0</v>
      </c>
      <c r="AS41" s="562">
        <f>'TP &amp; AP'!AS41</f>
        <v>0</v>
      </c>
      <c r="AT41" s="562">
        <f>'TP &amp; AP'!AT41</f>
        <v>0</v>
      </c>
      <c r="AU41" s="562">
        <f>'TP &amp; AP'!AU41</f>
        <v>0</v>
      </c>
      <c r="AV41" s="562">
        <f>'TP &amp; AP'!AV41</f>
        <v>0</v>
      </c>
      <c r="AW41" s="562">
        <f>'TP &amp; AP'!AW41</f>
        <v>0</v>
      </c>
      <c r="AX41" s="562">
        <f>'TP &amp; AP'!AX41</f>
        <v>0</v>
      </c>
      <c r="AY41" s="562">
        <f>'TP &amp; AP'!AY41</f>
        <v>0</v>
      </c>
      <c r="AZ41" s="562">
        <f>'TP &amp; AP'!AZ41</f>
        <v>0</v>
      </c>
      <c r="BA41" s="562">
        <f>'TP &amp; AP'!BA41</f>
        <v>0</v>
      </c>
      <c r="BB41" s="562">
        <f>'TP &amp; AP'!BB41</f>
        <v>0</v>
      </c>
      <c r="BC41" s="563">
        <f>'TP &amp; AP'!BC41</f>
        <v>0</v>
      </c>
      <c r="BD41" s="260"/>
      <c r="BE41" s="389" t="s">
        <v>175</v>
      </c>
      <c r="BF41" s="328">
        <f>((G41+H41+J41+K41)*'Daten 2015'!Q36)+((M41+N41+O41+P41+AJ41+AK41)*'Daten 2015'!R36)+((U41+V41+AP41+AQ41)*'Daten 2015'!W36)+((W41+X41+AR41+AS41)*'Daten 2015'!X36)+((Y41+Z41+AT41+AU41)*'Daten 2015'!Y36)+((AA41+AB41+AV41+AW41)*'Daten 2015'!Z36)+((AC41+AD41+AX41+AY41)*'Daten 2015'!AA36)+((AE41+AF41+AZ41+BA41)*'Daten 2015'!AB36)+((AG41+AH41+BB41+BC41)*'Daten 2015'!AC36)</f>
        <v>0</v>
      </c>
      <c r="BG41" s="329">
        <f>IF(IF(IF(ISERROR(((BF41)-'Daten 2015'!AU36)/(BF41)),0,((BF41)-'Daten 2015'!AU36)/(BF41))&gt;0.5,('Daten 2015'!AU36+0.5*(IF(BF41&lt;'Daten 2015'!AV36,BF41,'Daten 2015'!AV36)-2*'Daten 2015'!AU36))/BF41,IF(ISERROR(((BF41)-'Daten 2015'!AU36)/(BF41)),0,((BF41)-'Daten 2015'!AU36)/(BF41)))&lt;0,0,IF(IF(ISERROR(((BF41)-'Daten 2015'!AU36)/(BF41)),0,((BF41)-'Daten 2015'!AU36)/(BF41))&gt;0.5,('Daten 2015'!AU36+0.5*(IF(BF41&lt;'Daten 2015'!AV36,BF41,'Daten 2015'!AV36)-2*'Daten 2015'!AU36))/BF41,IF(ISERROR(((BF41)-'Daten 2015'!AU36)/(BF41)),0,((BF41)-'Daten 2015'!AU36)/(BF41))))</f>
        <v>0</v>
      </c>
      <c r="BH41" s="325">
        <f>BT41/'Daten 2015'!AS36*100</f>
        <v>0</v>
      </c>
      <c r="BI41" s="311" t="str">
        <f>IF((G41+H41+J41+K41)&gt;0,((G41+H41+J41+K41)*BG41*IF('Daten 2015'!AZ36=TRUE,'Daten 2015'!AE36,'Daten 2015'!#REF!)*'Daten 2015'!AS36/100/(G41+H41+J41+K41))+((G41+H41+J41+K41)*IF('Daten 2015'!AZ36=TRUE,'Daten 2015'!Q36,'Daten 2015'!#REF!)*'Daten 2015'!AS36/100/(G41+H41+J41+K41)),"---")</f>
        <v>---</v>
      </c>
      <c r="BJ41" s="311" t="str">
        <f>IF((M41+O41+AJ41+AK41)&gt;0,((M41+O41+AJ41+AK41)*BG41*IF('Daten 2015'!AZ36=TRUE,'Daten 2015'!AF36,'Daten 2015'!#REF!)*'Daten 2015'!AS36/100/(M41+O41+AJ41+AK41))+((M41+O41+AJ41+AK41)*IF('Daten 2015'!AZ36=TRUE,'Daten 2015'!R36,'Daten 2015'!D36)*'Daten 2015'!AS36/100/(M41+O41+AJ41+AK41)),"---")</f>
        <v>---</v>
      </c>
      <c r="BK41" s="694"/>
      <c r="BL41" s="696"/>
      <c r="BM41" s="311" t="str">
        <f>IF((U41+V41+AP41+AQ41)&gt;0,((U41+V41+AP41+AQ41)*BG41*IF('Daten 2015'!AZ36=TRUE,'Daten 2015'!AK36,'Daten 2015'!#REF!)*'Daten 2015'!AS36/100/(U41+V41+AP41+AQ41))+((U41+V41+AP41+AQ41)*IF('Daten 2015'!AZ36=TRUE,'Daten 2015'!W36,'Daten 2015'!I36)*'Daten 2015'!AS36/100/(U41+V41+AP41+AQ41)),"---")</f>
        <v>---</v>
      </c>
      <c r="BN41" s="312" t="str">
        <f>IF((W41+X41+AR41+AS41)&gt;0,((W41+X41+AR41+AS41)*BG41*IF('Daten 2015'!AZ36=TRUE,'Daten 2015'!AL36,'Daten 2015'!#REF!)*'Daten 2015'!AS36/100/(W41+X41+AR41+AS41))+((W41+X41+AR41+AS41)*IF('Daten 2015'!AZ36=TRUE,'Daten 2015'!X36,'Daten 2015'!J36)*'Daten 2015'!AS36/100/(W41+X41+AR41+AS41)),"---")</f>
        <v>---</v>
      </c>
      <c r="BO41" s="312" t="str">
        <f>IF((Y41+Z41+AT41+AU41)&gt;0,((Y41+Z41+AT41+AU41)*BG41*IF('Daten 2015'!AZ36=TRUE,'Daten 2015'!AM36,'Daten 2015'!#REF!)*'Daten 2015'!AS36/100/(Y41+Z41+AT41+AU41))+((Y41+Z41+AT41+AU41)*IF('Daten 2015'!AZ36=TRUE,'Daten 2015'!Y36,'Daten 2015'!K36)*'Daten 2015'!AS36/100/(Y41+Z41+AT41+AU41)),"---")</f>
        <v>---</v>
      </c>
      <c r="BP41" s="312" t="str">
        <f>IF((Y41+Z41+AT41+AU41)&gt;0,((Y41+Z41+AT41+AU41)*BG41*IF('Daten 2015'!AZ36=TRUE,'Daten 2015'!AN36,'Daten 2015'!#REF!)*'Daten 2015'!AS36/100/(Y41+Z41+AT41+AU41))+((Y41+Z41+AT41+AU41)*IF('Daten 2015'!AZ36=TRUE,'Daten 2015'!Z36,'Daten 2015'!L36)*'Daten 2015'!AS36/100/(Y41+Z41+AT41+AU41)),"---")</f>
        <v>---</v>
      </c>
      <c r="BQ41" s="312" t="str">
        <f>IF((AC41+AD41+AX41+AY41)&gt;0,((Y41+Z41+AT41+AU41)*BG41*IF('Daten 2015'!AZ36=TRUE,'Daten 2015'!AO36,'Daten 2015'!#REF!)*'Daten 2015'!AS36/100/(Y41+Z41+AT41+AU41))+((Y41+Z41+AT41+AU41)*IF('Daten 2015'!AZ36=TRUE,'Daten 2015'!AA36,'Daten 2015'!M36)*'Daten 2015'!AS36/100/(Y41+Z41+AT41+AU41)),"---")</f>
        <v>---</v>
      </c>
      <c r="BR41" s="312" t="str">
        <f>IF((AE41+AF41+AZ41+BA41)&gt;0,((AE41+AF41+AZ41+BA41)*BG41*IF('Daten 2015'!AZ36=TRUE,'Daten 2015'!AP36,'Daten 2015'!#REF!)*'Daten 2015'!AS36/100/(AE41+AF41+AZ41+BA41))+((AE41+AF41+AZ41+BA41)*IF('Daten 2015'!AZ36=TRUE,'Daten 2015'!AB36,'Daten 2015'!N36)*'Daten 2015'!AS36/100/(AE41+AF41+AZ41+BA41)),"---")</f>
        <v>---</v>
      </c>
      <c r="BS41" s="312" t="str">
        <f>IF((AG41+AH41+BB41+BC41)&gt;0,((AG41+AH41+BB41+BC41)*BG41*IF('Daten 2015'!AZ36=TRUE,'Daten 2015'!AQ36,'Daten 2015'!#REF!)*'Daten 2015'!AS36/100/(AG41+AH41+BB41+BC41))+((AG41+AH41+BB41+BC41)*IF('Daten 2015'!AZ36=TRUE,'Daten 2015'!AC36,'Daten 2015'!O36)*'Daten 2015'!AS36/100/(AG41+AH41+BB41+BC41)),"---")</f>
        <v>---</v>
      </c>
      <c r="BT41" s="282">
        <f>IF(ISERROR(((M41+O41+AJ41+AK41)*BJ41)-((M41+O41+AJ41+AK41)*'Daten 2015'!D36*'Daten 2015'!AS36/100)),0,((M41+O41+AJ41+AK41)*BJ41)-((M41+O41+AJ41+AK41)*'Daten 2015'!D36*'Daten 2015'!AS36/100))+IF(ISERROR(((Q41+R41+AL41+AM41)*BK41)-((Q41+R41+AL41+AM41)*'Daten 2015'!F36*'Daten 2015'!AS36/100)),0,((Q41+R41+AL41+AM41)*BK41)-((Q41+R41+AL41+AM41)*'Daten 2015'!F36*'Daten 2015'!AS36/100))+IF(ISERROR(((S41+T41+AN41+AO41)*BL41)-((S41+T41+AN41+AO41)*'Daten 2015'!H36*'Daten 2015'!AS36/100)),0,((S41+T41+AN41+AO41)*BL41)-((S41+T41+AN41+AO41)*'Daten 2015'!H36*'Daten 2015'!AS36/100))</f>
        <v>0</v>
      </c>
      <c r="BU41" s="797"/>
      <c r="BV41" s="725"/>
      <c r="BW41" s="326" t="s">
        <v>175</v>
      </c>
      <c r="BX41" s="267"/>
      <c r="BY41" s="268"/>
      <c r="BZ41" s="269"/>
      <c r="CA41" s="268"/>
      <c r="CB41" s="270"/>
      <c r="CC41" s="268"/>
      <c r="CD41" s="268"/>
      <c r="CE41" s="268"/>
      <c r="CF41" s="268"/>
    </row>
    <row r="42" spans="2:84" x14ac:dyDescent="0.25">
      <c r="BX42" s="330"/>
      <c r="BY42" s="268"/>
      <c r="BZ42" s="269"/>
      <c r="CA42" s="268"/>
      <c r="CB42" s="270"/>
      <c r="CC42" s="268"/>
      <c r="CD42" s="268"/>
    </row>
    <row r="43" spans="2:84" x14ac:dyDescent="0.25">
      <c r="B43" s="556" t="s">
        <v>178</v>
      </c>
      <c r="BF43" s="556" t="s">
        <v>195</v>
      </c>
    </row>
  </sheetData>
  <sheetProtection algorithmName="SHA-512" hashValue="hSYeiYfpvoF+3f655W+hM8c1pYJ48CSUD3D0KxH7L2VRqkif4UKr/ulLkhHtX1SPBhiLyhr5mPRznNYhLP/XdQ==" saltValue="N8Ygvl7EAD3HIZkQpGPcCQ==" spinCount="100000" sheet="1" objects="1" scenarios="1"/>
  <mergeCells count="135">
    <mergeCell ref="O38:P38"/>
    <mergeCell ref="M39:N39"/>
    <mergeCell ref="O39:P39"/>
    <mergeCell ref="M40:N40"/>
    <mergeCell ref="O40:P40"/>
    <mergeCell ref="M41:N41"/>
    <mergeCell ref="O41:P41"/>
    <mergeCell ref="J10:K30"/>
    <mergeCell ref="O27:P27"/>
    <mergeCell ref="O28:P28"/>
    <mergeCell ref="O29:P29"/>
    <mergeCell ref="O30:P30"/>
    <mergeCell ref="O25:P25"/>
    <mergeCell ref="O26:P26"/>
    <mergeCell ref="O19:P19"/>
    <mergeCell ref="O20:P20"/>
    <mergeCell ref="O21:P21"/>
    <mergeCell ref="O18:P18"/>
    <mergeCell ref="O22:P22"/>
    <mergeCell ref="O23:P23"/>
    <mergeCell ref="O24:P24"/>
    <mergeCell ref="O17:P17"/>
    <mergeCell ref="O10:P10"/>
    <mergeCell ref="O11:P11"/>
    <mergeCell ref="B8:D9"/>
    <mergeCell ref="B6:D7"/>
    <mergeCell ref="G10:H30"/>
    <mergeCell ref="M25:N25"/>
    <mergeCell ref="M31:N31"/>
    <mergeCell ref="M26:N26"/>
    <mergeCell ref="M27:N27"/>
    <mergeCell ref="M28:N28"/>
    <mergeCell ref="M29:N29"/>
    <mergeCell ref="M30:N30"/>
    <mergeCell ref="B10:B41"/>
    <mergeCell ref="C10:C41"/>
    <mergeCell ref="M38:N38"/>
    <mergeCell ref="M17:N17"/>
    <mergeCell ref="M18:N18"/>
    <mergeCell ref="M22:N22"/>
    <mergeCell ref="M23:N23"/>
    <mergeCell ref="M24:N24"/>
    <mergeCell ref="M19:N19"/>
    <mergeCell ref="M20:N20"/>
    <mergeCell ref="M21:N21"/>
    <mergeCell ref="M14:N14"/>
    <mergeCell ref="M15:N15"/>
    <mergeCell ref="M16:N16"/>
    <mergeCell ref="BU30:BU33"/>
    <mergeCell ref="BU26:BU29"/>
    <mergeCell ref="BI10:BI30"/>
    <mergeCell ref="BM10:BS31"/>
    <mergeCell ref="Q32:T41"/>
    <mergeCell ref="AL32:AO41"/>
    <mergeCell ref="BK32:BL41"/>
    <mergeCell ref="BU34:BU37"/>
    <mergeCell ref="U10:AH31"/>
    <mergeCell ref="AP10:BC31"/>
    <mergeCell ref="BU22:BU25"/>
    <mergeCell ref="AL10:AM21"/>
    <mergeCell ref="Q10:R21"/>
    <mergeCell ref="BU10:BU13"/>
    <mergeCell ref="BU14:BU17"/>
    <mergeCell ref="BK10:BK21"/>
    <mergeCell ref="BU18:BU21"/>
    <mergeCell ref="BU38:BU41"/>
    <mergeCell ref="Y4:Z4"/>
    <mergeCell ref="M3:P4"/>
    <mergeCell ref="BI3:BI5"/>
    <mergeCell ref="BH3:BH5"/>
    <mergeCell ref="O12:P12"/>
    <mergeCell ref="O13:P13"/>
    <mergeCell ref="AA4:AB4"/>
    <mergeCell ref="AJ3:AK4"/>
    <mergeCell ref="BG3:BG5"/>
    <mergeCell ref="M7:T7"/>
    <mergeCell ref="S4:T4"/>
    <mergeCell ref="M12:N12"/>
    <mergeCell ref="M13:N13"/>
    <mergeCell ref="BF6:BV9"/>
    <mergeCell ref="BT3:BV4"/>
    <mergeCell ref="AN4:AO4"/>
    <mergeCell ref="AE4:AF4"/>
    <mergeCell ref="AG4:AH4"/>
    <mergeCell ref="AP4:AQ4"/>
    <mergeCell ref="AR4:AS4"/>
    <mergeCell ref="U4:V4"/>
    <mergeCell ref="G2:H2"/>
    <mergeCell ref="AN8:AO9"/>
    <mergeCell ref="U6:AH7"/>
    <mergeCell ref="AP6:BC7"/>
    <mergeCell ref="M5:N5"/>
    <mergeCell ref="O5:P5"/>
    <mergeCell ref="M6:N6"/>
    <mergeCell ref="O6:P6"/>
    <mergeCell ref="Q9:R9"/>
    <mergeCell ref="S8:T9"/>
    <mergeCell ref="G3:H4"/>
    <mergeCell ref="J3:K4"/>
    <mergeCell ref="J2:K2"/>
    <mergeCell ref="AT4:AU4"/>
    <mergeCell ref="AV4:AW4"/>
    <mergeCell ref="AX4:AY4"/>
    <mergeCell ref="AZ4:BA4"/>
    <mergeCell ref="M2:AH2"/>
    <mergeCell ref="Q3:AH3"/>
    <mergeCell ref="AJ2:BC2"/>
    <mergeCell ref="AL3:BC3"/>
    <mergeCell ref="Q4:R4"/>
    <mergeCell ref="AL4:AM4"/>
    <mergeCell ref="BB4:BC4"/>
    <mergeCell ref="BF2:BV2"/>
    <mergeCell ref="BV10:BV41"/>
    <mergeCell ref="M32:N32"/>
    <mergeCell ref="M33:N33"/>
    <mergeCell ref="M34:N34"/>
    <mergeCell ref="M35:N35"/>
    <mergeCell ref="M36:N36"/>
    <mergeCell ref="M37:N37"/>
    <mergeCell ref="O32:P32"/>
    <mergeCell ref="O33:P33"/>
    <mergeCell ref="O34:P34"/>
    <mergeCell ref="O35:P35"/>
    <mergeCell ref="O36:P36"/>
    <mergeCell ref="O37:P37"/>
    <mergeCell ref="O31:P31"/>
    <mergeCell ref="AC4:AD4"/>
    <mergeCell ref="BJ3:BS4"/>
    <mergeCell ref="BF3:BF5"/>
    <mergeCell ref="O14:P14"/>
    <mergeCell ref="O15:P15"/>
    <mergeCell ref="O16:P16"/>
    <mergeCell ref="M10:N10"/>
    <mergeCell ref="M11:N11"/>
    <mergeCell ref="W4:X4"/>
  </mergeCells>
  <pageMargins left="0.7" right="0.7" top="0.78740157499999996" bottom="0.78740157499999996" header="0.3" footer="0.3"/>
  <pageSetup paperSize="9" orientation="portrait" r:id="rId1"/>
  <ignoredErrors>
    <ignoredError sqref="AJ7:AM9" numberStoredAsText="1"/>
  </ignoredErrors>
  <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CG43"/>
  <sheetViews>
    <sheetView showGridLines="0" showRowColHeaders="0" zoomScale="80" zoomScaleNormal="80" workbookViewId="0"/>
  </sheetViews>
  <sheetFormatPr baseColWidth="10" defaultColWidth="11.42578125" defaultRowHeight="15" x14ac:dyDescent="0.25"/>
  <cols>
    <col min="1" max="1" width="3" style="421" customWidth="1"/>
    <col min="2" max="2" width="2.7109375" style="421" hidden="1" customWidth="1"/>
    <col min="3" max="3" width="7.85546875" style="421" hidden="1" customWidth="1"/>
    <col min="4" max="4" width="3.42578125" style="421" hidden="1" customWidth="1"/>
    <col min="5" max="5" width="9.28515625" style="421" hidden="1" customWidth="1"/>
    <col min="6" max="6" width="3" style="421" hidden="1" customWidth="1"/>
    <col min="7" max="7" width="10.5703125" style="421" hidden="1" customWidth="1"/>
    <col min="8" max="8" width="11.42578125" style="421" hidden="1" customWidth="1"/>
    <col min="9" max="9" width="3.42578125" style="421" hidden="1" customWidth="1"/>
    <col min="10" max="10" width="10.140625" style="421" hidden="1" customWidth="1"/>
    <col min="11" max="11" width="12" style="421" hidden="1" customWidth="1"/>
    <col min="12" max="12" width="2.7109375" style="421" hidden="1" customWidth="1"/>
    <col min="13" max="14" width="8.42578125" style="421" hidden="1" customWidth="1"/>
    <col min="15" max="16" width="10" style="421" hidden="1" customWidth="1"/>
    <col min="17" max="20" width="11.42578125" style="421" hidden="1" customWidth="1"/>
    <col min="21" max="21" width="9.7109375" style="421" hidden="1" customWidth="1"/>
    <col min="22" max="22" width="11.42578125" style="421" hidden="1" customWidth="1"/>
    <col min="23" max="23" width="10.7109375" style="421" hidden="1" customWidth="1"/>
    <col min="24" max="24" width="10.85546875" style="421" hidden="1" customWidth="1"/>
    <col min="25" max="27" width="10.140625" style="421" hidden="1" customWidth="1"/>
    <col min="28" max="28" width="11" style="421" hidden="1" customWidth="1"/>
    <col min="29" max="29" width="10.42578125" style="421" hidden="1" customWidth="1"/>
    <col min="30" max="30" width="10.140625" style="421" hidden="1" customWidth="1"/>
    <col min="31" max="31" width="11" style="421" hidden="1" customWidth="1"/>
    <col min="32" max="32" width="10.28515625" style="421" hidden="1" customWidth="1"/>
    <col min="33" max="33" width="10.42578125" style="421" hidden="1" customWidth="1"/>
    <col min="34" max="34" width="11.140625" style="421" hidden="1" customWidth="1"/>
    <col min="35" max="35" width="3.85546875" style="421" hidden="1" customWidth="1"/>
    <col min="36" max="41" width="11.42578125" style="421" hidden="1" customWidth="1"/>
    <col min="42" max="42" width="10.140625" style="421" hidden="1" customWidth="1"/>
    <col min="43" max="43" width="11.42578125" style="421" hidden="1" customWidth="1"/>
    <col min="44" max="44" width="10.42578125" style="421" hidden="1" customWidth="1"/>
    <col min="45" max="45" width="10" style="421" hidden="1" customWidth="1"/>
    <col min="46" max="46" width="9.42578125" style="421" hidden="1" customWidth="1"/>
    <col min="47" max="47" width="11.28515625" style="421" hidden="1" customWidth="1"/>
    <col min="48" max="48" width="11.140625" style="421" hidden="1" customWidth="1"/>
    <col min="49" max="49" width="10.7109375" style="421" hidden="1" customWidth="1"/>
    <col min="50" max="50" width="10.28515625" style="421" hidden="1" customWidth="1"/>
    <col min="51" max="51" width="11.42578125" style="421" hidden="1" customWidth="1"/>
    <col min="52" max="52" width="9.42578125" style="421" hidden="1" customWidth="1"/>
    <col min="53" max="53" width="11.42578125" style="421" hidden="1" customWidth="1"/>
    <col min="54" max="54" width="10.7109375" style="421" hidden="1" customWidth="1"/>
    <col min="55" max="55" width="11" style="421" hidden="1" customWidth="1"/>
    <col min="56" max="56" width="3.42578125" style="210" hidden="1" customWidth="1"/>
    <col min="57" max="57" width="10.140625" style="210" bestFit="1" customWidth="1"/>
    <col min="58" max="58" width="10.7109375" style="210" customWidth="1"/>
    <col min="59" max="59" width="11.42578125" style="210"/>
    <col min="60" max="60" width="15.7109375" style="210" customWidth="1"/>
    <col min="61" max="61" width="16.7109375" style="210" customWidth="1"/>
    <col min="62" max="66" width="11.42578125" style="210"/>
    <col min="67" max="67" width="13.140625" style="210" bestFit="1" customWidth="1"/>
    <col min="68" max="68" width="14.140625" style="210" bestFit="1" customWidth="1"/>
    <col min="69" max="71" width="11.42578125" style="210"/>
    <col min="72" max="72" width="14.28515625" style="210" hidden="1" customWidth="1"/>
    <col min="73" max="73" width="15.28515625" style="210" hidden="1" customWidth="1"/>
    <col min="74" max="75" width="20.28515625" style="210" hidden="1" customWidth="1"/>
    <col min="76" max="16384" width="11.42578125" style="210"/>
  </cols>
  <sheetData>
    <row r="1" spans="1:85" ht="45" customHeight="1" thickBot="1" x14ac:dyDescent="0.3"/>
    <row r="2" spans="1:85" ht="21.75" customHeight="1" thickBot="1" x14ac:dyDescent="0.4">
      <c r="F2" s="423"/>
      <c r="G2" s="852" t="s">
        <v>63</v>
      </c>
      <c r="H2" s="855"/>
      <c r="I2" s="423"/>
      <c r="J2" s="852" t="s">
        <v>64</v>
      </c>
      <c r="K2" s="855"/>
      <c r="L2" s="423"/>
      <c r="M2" s="957" t="s">
        <v>16</v>
      </c>
      <c r="N2" s="958"/>
      <c r="O2" s="958"/>
      <c r="P2" s="958"/>
      <c r="Q2" s="958"/>
      <c r="R2" s="958"/>
      <c r="S2" s="958"/>
      <c r="T2" s="958"/>
      <c r="U2" s="958"/>
      <c r="V2" s="958"/>
      <c r="W2" s="958"/>
      <c r="X2" s="958"/>
      <c r="Y2" s="958"/>
      <c r="Z2" s="958"/>
      <c r="AA2" s="958"/>
      <c r="AB2" s="958"/>
      <c r="AC2" s="958"/>
      <c r="AD2" s="958"/>
      <c r="AE2" s="958"/>
      <c r="AF2" s="958"/>
      <c r="AG2" s="958"/>
      <c r="AH2" s="959"/>
      <c r="AI2" s="424"/>
      <c r="AJ2" s="957" t="s">
        <v>19</v>
      </c>
      <c r="AK2" s="958"/>
      <c r="AL2" s="958"/>
      <c r="AM2" s="958"/>
      <c r="AN2" s="958"/>
      <c r="AO2" s="958"/>
      <c r="AP2" s="958"/>
      <c r="AQ2" s="958"/>
      <c r="AR2" s="958"/>
      <c r="AS2" s="958"/>
      <c r="AT2" s="958"/>
      <c r="AU2" s="958"/>
      <c r="AV2" s="958"/>
      <c r="AW2" s="958"/>
      <c r="AX2" s="958"/>
      <c r="AY2" s="958"/>
      <c r="AZ2" s="958"/>
      <c r="BA2" s="958"/>
      <c r="BB2" s="958"/>
      <c r="BC2" s="959"/>
      <c r="BD2" s="212"/>
      <c r="BE2" s="212"/>
      <c r="BF2" s="741" t="s">
        <v>39</v>
      </c>
      <c r="BG2" s="742"/>
      <c r="BH2" s="742"/>
      <c r="BI2" s="742"/>
      <c r="BJ2" s="742"/>
      <c r="BK2" s="742"/>
      <c r="BL2" s="742"/>
      <c r="BM2" s="742"/>
      <c r="BN2" s="742"/>
      <c r="BO2" s="742"/>
      <c r="BP2" s="742"/>
      <c r="BQ2" s="742"/>
      <c r="BR2" s="742"/>
      <c r="BS2" s="742"/>
      <c r="BT2" s="742"/>
      <c r="BU2" s="742"/>
      <c r="BV2" s="742"/>
      <c r="BW2" s="743"/>
      <c r="BX2" s="619"/>
    </row>
    <row r="3" spans="1:85" ht="27.75" customHeight="1" x14ac:dyDescent="0.3">
      <c r="F3" s="423"/>
      <c r="G3" s="887" t="s">
        <v>29</v>
      </c>
      <c r="H3" s="893"/>
      <c r="I3" s="423"/>
      <c r="J3" s="887" t="s">
        <v>29</v>
      </c>
      <c r="K3" s="893"/>
      <c r="L3" s="423"/>
      <c r="M3" s="961" t="s">
        <v>29</v>
      </c>
      <c r="N3" s="962"/>
      <c r="O3" s="962"/>
      <c r="P3" s="963"/>
      <c r="Q3" s="849" t="s">
        <v>35</v>
      </c>
      <c r="R3" s="850"/>
      <c r="S3" s="850"/>
      <c r="T3" s="850"/>
      <c r="U3" s="850"/>
      <c r="V3" s="850"/>
      <c r="W3" s="850"/>
      <c r="X3" s="850"/>
      <c r="Y3" s="850"/>
      <c r="Z3" s="850"/>
      <c r="AA3" s="850"/>
      <c r="AB3" s="850"/>
      <c r="AC3" s="850"/>
      <c r="AD3" s="850"/>
      <c r="AE3" s="850"/>
      <c r="AF3" s="850"/>
      <c r="AG3" s="850"/>
      <c r="AH3" s="960"/>
      <c r="AI3" s="426"/>
      <c r="AJ3" s="961" t="s">
        <v>29</v>
      </c>
      <c r="AK3" s="963"/>
      <c r="AL3" s="849" t="s">
        <v>35</v>
      </c>
      <c r="AM3" s="850"/>
      <c r="AN3" s="850"/>
      <c r="AO3" s="850"/>
      <c r="AP3" s="850"/>
      <c r="AQ3" s="850"/>
      <c r="AR3" s="850"/>
      <c r="AS3" s="850"/>
      <c r="AT3" s="850"/>
      <c r="AU3" s="850"/>
      <c r="AV3" s="850"/>
      <c r="AW3" s="850"/>
      <c r="AX3" s="850"/>
      <c r="AY3" s="850"/>
      <c r="AZ3" s="850"/>
      <c r="BA3" s="850"/>
      <c r="BB3" s="850"/>
      <c r="BC3" s="960"/>
      <c r="BD3" s="213"/>
      <c r="BE3" s="213"/>
      <c r="BF3" s="912" t="s">
        <v>197</v>
      </c>
      <c r="BG3" s="870" t="s">
        <v>55</v>
      </c>
      <c r="BH3" s="864" t="s">
        <v>173</v>
      </c>
      <c r="BI3" s="863" t="s">
        <v>69</v>
      </c>
      <c r="BJ3" s="911" t="s">
        <v>47</v>
      </c>
      <c r="BK3" s="739"/>
      <c r="BL3" s="739"/>
      <c r="BM3" s="739"/>
      <c r="BN3" s="739"/>
      <c r="BO3" s="739"/>
      <c r="BP3" s="739"/>
      <c r="BQ3" s="739"/>
      <c r="BR3" s="739"/>
      <c r="BS3" s="913"/>
      <c r="BT3" s="911" t="s">
        <v>193</v>
      </c>
      <c r="BU3" s="739"/>
      <c r="BV3" s="913"/>
      <c r="BW3" s="1003" t="s">
        <v>187</v>
      </c>
      <c r="BX3" s="619"/>
    </row>
    <row r="4" spans="1:85" ht="18.75" customHeight="1" x14ac:dyDescent="0.3">
      <c r="F4" s="423"/>
      <c r="G4" s="887"/>
      <c r="H4" s="893"/>
      <c r="I4" s="423"/>
      <c r="J4" s="887"/>
      <c r="K4" s="893"/>
      <c r="L4" s="423"/>
      <c r="M4" s="884"/>
      <c r="N4" s="885"/>
      <c r="O4" s="885"/>
      <c r="P4" s="886"/>
      <c r="Q4" s="851" t="s">
        <v>33</v>
      </c>
      <c r="R4" s="851"/>
      <c r="S4" s="851" t="s">
        <v>34</v>
      </c>
      <c r="T4" s="851"/>
      <c r="U4" s="894" t="s">
        <v>70</v>
      </c>
      <c r="V4" s="851"/>
      <c r="W4" s="851" t="s">
        <v>71</v>
      </c>
      <c r="X4" s="851"/>
      <c r="Y4" s="851" t="s">
        <v>72</v>
      </c>
      <c r="Z4" s="851"/>
      <c r="AA4" s="851" t="s">
        <v>73</v>
      </c>
      <c r="AB4" s="851"/>
      <c r="AC4" s="851" t="s">
        <v>74</v>
      </c>
      <c r="AD4" s="851"/>
      <c r="AE4" s="851" t="s">
        <v>75</v>
      </c>
      <c r="AF4" s="851"/>
      <c r="AG4" s="851" t="s">
        <v>76</v>
      </c>
      <c r="AH4" s="872"/>
      <c r="AI4" s="426"/>
      <c r="AJ4" s="884"/>
      <c r="AK4" s="886"/>
      <c r="AL4" s="851" t="s">
        <v>33</v>
      </c>
      <c r="AM4" s="851"/>
      <c r="AN4" s="851" t="s">
        <v>34</v>
      </c>
      <c r="AO4" s="851"/>
      <c r="AP4" s="894" t="s">
        <v>70</v>
      </c>
      <c r="AQ4" s="851"/>
      <c r="AR4" s="851" t="s">
        <v>71</v>
      </c>
      <c r="AS4" s="851"/>
      <c r="AT4" s="851" t="s">
        <v>72</v>
      </c>
      <c r="AU4" s="851"/>
      <c r="AV4" s="851" t="s">
        <v>73</v>
      </c>
      <c r="AW4" s="851"/>
      <c r="AX4" s="851" t="s">
        <v>74</v>
      </c>
      <c r="AY4" s="851"/>
      <c r="AZ4" s="851" t="s">
        <v>75</v>
      </c>
      <c r="BA4" s="851"/>
      <c r="BB4" s="851" t="s">
        <v>76</v>
      </c>
      <c r="BC4" s="872"/>
      <c r="BD4" s="213"/>
      <c r="BE4" s="213"/>
      <c r="BF4" s="871"/>
      <c r="BG4" s="865"/>
      <c r="BH4" s="965"/>
      <c r="BI4" s="863"/>
      <c r="BJ4" s="720"/>
      <c r="BK4" s="717"/>
      <c r="BL4" s="717"/>
      <c r="BM4" s="717"/>
      <c r="BN4" s="717"/>
      <c r="BO4" s="717"/>
      <c r="BP4" s="717"/>
      <c r="BQ4" s="717"/>
      <c r="BR4" s="717"/>
      <c r="BS4" s="870"/>
      <c r="BT4" s="911"/>
      <c r="BU4" s="739"/>
      <c r="BV4" s="913"/>
      <c r="BW4" s="1003"/>
      <c r="BX4" s="619"/>
    </row>
    <row r="5" spans="1:85" s="214" customFormat="1" ht="54" customHeight="1" thickBot="1" x14ac:dyDescent="0.3">
      <c r="A5" s="427"/>
      <c r="B5" s="427"/>
      <c r="C5" s="421"/>
      <c r="D5" s="421"/>
      <c r="E5" s="421"/>
      <c r="F5" s="423"/>
      <c r="G5" s="428" t="s">
        <v>38</v>
      </c>
      <c r="H5" s="429" t="s">
        <v>17</v>
      </c>
      <c r="I5" s="423"/>
      <c r="J5" s="428" t="s">
        <v>38</v>
      </c>
      <c r="K5" s="429" t="s">
        <v>17</v>
      </c>
      <c r="L5" s="423"/>
      <c r="M5" s="878" t="s">
        <v>38</v>
      </c>
      <c r="N5" s="879"/>
      <c r="O5" s="880" t="s">
        <v>151</v>
      </c>
      <c r="P5" s="879"/>
      <c r="Q5" s="430" t="s">
        <v>38</v>
      </c>
      <c r="R5" s="430" t="s">
        <v>17</v>
      </c>
      <c r="S5" s="430" t="s">
        <v>38</v>
      </c>
      <c r="T5" s="430" t="s">
        <v>17</v>
      </c>
      <c r="U5" s="512" t="s">
        <v>38</v>
      </c>
      <c r="V5" s="430" t="s">
        <v>17</v>
      </c>
      <c r="W5" s="430" t="s">
        <v>38</v>
      </c>
      <c r="X5" s="430" t="s">
        <v>17</v>
      </c>
      <c r="Y5" s="430" t="s">
        <v>38</v>
      </c>
      <c r="Z5" s="430" t="s">
        <v>17</v>
      </c>
      <c r="AA5" s="430" t="s">
        <v>38</v>
      </c>
      <c r="AB5" s="430" t="s">
        <v>17</v>
      </c>
      <c r="AC5" s="430" t="s">
        <v>38</v>
      </c>
      <c r="AD5" s="430" t="s">
        <v>17</v>
      </c>
      <c r="AE5" s="430" t="s">
        <v>38</v>
      </c>
      <c r="AF5" s="430" t="s">
        <v>17</v>
      </c>
      <c r="AG5" s="430" t="s">
        <v>38</v>
      </c>
      <c r="AH5" s="429" t="s">
        <v>17</v>
      </c>
      <c r="AI5" s="423"/>
      <c r="AJ5" s="428" t="s">
        <v>38</v>
      </c>
      <c r="AK5" s="430" t="s">
        <v>17</v>
      </c>
      <c r="AL5" s="430" t="s">
        <v>38</v>
      </c>
      <c r="AM5" s="430" t="s">
        <v>17</v>
      </c>
      <c r="AN5" s="430" t="s">
        <v>38</v>
      </c>
      <c r="AO5" s="430" t="s">
        <v>17</v>
      </c>
      <c r="AP5" s="512" t="s">
        <v>38</v>
      </c>
      <c r="AQ5" s="430" t="s">
        <v>17</v>
      </c>
      <c r="AR5" s="430" t="s">
        <v>38</v>
      </c>
      <c r="AS5" s="430" t="s">
        <v>17</v>
      </c>
      <c r="AT5" s="430" t="s">
        <v>38</v>
      </c>
      <c r="AU5" s="430" t="s">
        <v>17</v>
      </c>
      <c r="AV5" s="430" t="s">
        <v>38</v>
      </c>
      <c r="AW5" s="430" t="s">
        <v>17</v>
      </c>
      <c r="AX5" s="430" t="s">
        <v>38</v>
      </c>
      <c r="AY5" s="430" t="s">
        <v>17</v>
      </c>
      <c r="AZ5" s="430" t="s">
        <v>38</v>
      </c>
      <c r="BA5" s="430" t="s">
        <v>17</v>
      </c>
      <c r="BB5" s="430" t="s">
        <v>38</v>
      </c>
      <c r="BC5" s="429" t="s">
        <v>17</v>
      </c>
      <c r="BD5" s="211"/>
      <c r="BE5" s="211"/>
      <c r="BF5" s="934"/>
      <c r="BG5" s="968"/>
      <c r="BH5" s="966"/>
      <c r="BI5" s="964"/>
      <c r="BJ5" s="613" t="s">
        <v>48</v>
      </c>
      <c r="BK5" s="613" t="s">
        <v>49</v>
      </c>
      <c r="BL5" s="613" t="s">
        <v>50</v>
      </c>
      <c r="BM5" s="360" t="s">
        <v>120</v>
      </c>
      <c r="BN5" s="360" t="s">
        <v>121</v>
      </c>
      <c r="BO5" s="360" t="s">
        <v>122</v>
      </c>
      <c r="BP5" s="360" t="s">
        <v>123</v>
      </c>
      <c r="BQ5" s="360" t="s">
        <v>124</v>
      </c>
      <c r="BR5" s="360" t="s">
        <v>125</v>
      </c>
      <c r="BS5" s="360" t="s">
        <v>126</v>
      </c>
      <c r="BT5" s="613" t="s">
        <v>40</v>
      </c>
      <c r="BU5" s="358" t="s">
        <v>41</v>
      </c>
      <c r="BV5" s="358" t="s">
        <v>42</v>
      </c>
      <c r="BW5" s="1004"/>
      <c r="BX5" s="620"/>
    </row>
    <row r="6" spans="1:85" s="214" customFormat="1" ht="18.75" hidden="1" customHeight="1" x14ac:dyDescent="0.25">
      <c r="A6" s="427"/>
      <c r="B6" s="988" t="s">
        <v>136</v>
      </c>
      <c r="C6" s="989"/>
      <c r="D6" s="989"/>
      <c r="E6" s="513" t="s">
        <v>44</v>
      </c>
      <c r="F6" s="423"/>
      <c r="G6" s="514">
        <v>35151</v>
      </c>
      <c r="H6" s="515" t="s">
        <v>65</v>
      </c>
      <c r="I6" s="423"/>
      <c r="J6" s="514">
        <v>35152</v>
      </c>
      <c r="K6" s="515" t="s">
        <v>66</v>
      </c>
      <c r="L6" s="423"/>
      <c r="M6" s="950">
        <v>35200</v>
      </c>
      <c r="N6" s="951"/>
      <c r="O6" s="952" t="s">
        <v>24</v>
      </c>
      <c r="P6" s="951"/>
      <c r="Q6" s="516">
        <v>35205</v>
      </c>
      <c r="R6" s="516" t="s">
        <v>140</v>
      </c>
      <c r="S6" s="516">
        <v>35202</v>
      </c>
      <c r="T6" s="516" t="s">
        <v>28</v>
      </c>
      <c r="U6" s="944"/>
      <c r="V6" s="945"/>
      <c r="W6" s="945"/>
      <c r="X6" s="945"/>
      <c r="Y6" s="945"/>
      <c r="Z6" s="945"/>
      <c r="AA6" s="945"/>
      <c r="AB6" s="945"/>
      <c r="AC6" s="945"/>
      <c r="AD6" s="945"/>
      <c r="AE6" s="945"/>
      <c r="AF6" s="945"/>
      <c r="AG6" s="945"/>
      <c r="AH6" s="946"/>
      <c r="AI6" s="423"/>
      <c r="AJ6" s="514">
        <v>35201</v>
      </c>
      <c r="AK6" s="516" t="s">
        <v>25</v>
      </c>
      <c r="AL6" s="516">
        <v>35208</v>
      </c>
      <c r="AM6" s="516" t="s">
        <v>148</v>
      </c>
      <c r="AN6" s="516">
        <v>35203</v>
      </c>
      <c r="AO6" s="516" t="s">
        <v>31</v>
      </c>
      <c r="AP6" s="944"/>
      <c r="AQ6" s="945"/>
      <c r="AR6" s="945"/>
      <c r="AS6" s="945"/>
      <c r="AT6" s="945"/>
      <c r="AU6" s="945"/>
      <c r="AV6" s="945"/>
      <c r="AW6" s="945"/>
      <c r="AX6" s="945"/>
      <c r="AY6" s="945"/>
      <c r="AZ6" s="945"/>
      <c r="BA6" s="945"/>
      <c r="BB6" s="945"/>
      <c r="BC6" s="946"/>
      <c r="BD6" s="211"/>
      <c r="BE6" s="211"/>
      <c r="BF6" s="973"/>
      <c r="BG6" s="974"/>
      <c r="BH6" s="974"/>
      <c r="BI6" s="974"/>
      <c r="BJ6" s="974"/>
      <c r="BK6" s="974"/>
      <c r="BL6" s="974"/>
      <c r="BM6" s="974"/>
      <c r="BN6" s="974"/>
      <c r="BO6" s="974"/>
      <c r="BP6" s="974"/>
      <c r="BQ6" s="974"/>
      <c r="BR6" s="974"/>
      <c r="BS6" s="974"/>
      <c r="BT6" s="974"/>
      <c r="BU6" s="974"/>
      <c r="BV6" s="974"/>
      <c r="BW6" s="975"/>
      <c r="BX6" s="620"/>
    </row>
    <row r="7" spans="1:85" s="214" customFormat="1" ht="19.5" hidden="1" thickBot="1" x14ac:dyDescent="0.3">
      <c r="A7" s="427"/>
      <c r="B7" s="990"/>
      <c r="C7" s="948"/>
      <c r="D7" s="948"/>
      <c r="E7" s="517" t="s">
        <v>145</v>
      </c>
      <c r="F7" s="423"/>
      <c r="G7" s="432">
        <v>35151</v>
      </c>
      <c r="H7" s="518" t="s">
        <v>65</v>
      </c>
      <c r="I7" s="448"/>
      <c r="J7" s="432">
        <v>35152</v>
      </c>
      <c r="K7" s="518" t="s">
        <v>66</v>
      </c>
      <c r="L7" s="448"/>
      <c r="M7" s="969"/>
      <c r="N7" s="970"/>
      <c r="O7" s="970"/>
      <c r="P7" s="970"/>
      <c r="Q7" s="970"/>
      <c r="R7" s="970"/>
      <c r="S7" s="970"/>
      <c r="T7" s="971"/>
      <c r="U7" s="947"/>
      <c r="V7" s="948"/>
      <c r="W7" s="948"/>
      <c r="X7" s="948"/>
      <c r="Y7" s="948"/>
      <c r="Z7" s="948"/>
      <c r="AA7" s="948"/>
      <c r="AB7" s="948"/>
      <c r="AC7" s="948"/>
      <c r="AD7" s="948"/>
      <c r="AE7" s="948"/>
      <c r="AF7" s="948"/>
      <c r="AG7" s="948"/>
      <c r="AH7" s="949"/>
      <c r="AI7" s="519"/>
      <c r="AJ7" s="520" t="s">
        <v>22</v>
      </c>
      <c r="AK7" s="521" t="s">
        <v>26</v>
      </c>
      <c r="AL7" s="521" t="s">
        <v>146</v>
      </c>
      <c r="AM7" s="521" t="s">
        <v>147</v>
      </c>
      <c r="AN7" s="521" t="s">
        <v>23</v>
      </c>
      <c r="AO7" s="522" t="s">
        <v>32</v>
      </c>
      <c r="AP7" s="947"/>
      <c r="AQ7" s="948"/>
      <c r="AR7" s="948"/>
      <c r="AS7" s="948"/>
      <c r="AT7" s="948"/>
      <c r="AU7" s="948"/>
      <c r="AV7" s="948"/>
      <c r="AW7" s="948"/>
      <c r="AX7" s="948"/>
      <c r="AY7" s="948"/>
      <c r="AZ7" s="948"/>
      <c r="BA7" s="948"/>
      <c r="BB7" s="948"/>
      <c r="BC7" s="949"/>
      <c r="BD7" s="226"/>
      <c r="BE7" s="226"/>
      <c r="BF7" s="973"/>
      <c r="BG7" s="974"/>
      <c r="BH7" s="974"/>
      <c r="BI7" s="974"/>
      <c r="BJ7" s="974"/>
      <c r="BK7" s="974"/>
      <c r="BL7" s="974"/>
      <c r="BM7" s="974"/>
      <c r="BN7" s="974"/>
      <c r="BO7" s="974"/>
      <c r="BP7" s="974"/>
      <c r="BQ7" s="974"/>
      <c r="BR7" s="974"/>
      <c r="BS7" s="974"/>
      <c r="BT7" s="974"/>
      <c r="BU7" s="974"/>
      <c r="BV7" s="974"/>
      <c r="BW7" s="975"/>
      <c r="BX7" s="620"/>
      <c r="BZ7" s="230"/>
      <c r="CA7" s="230"/>
      <c r="CB7" s="230"/>
      <c r="CC7" s="230"/>
    </row>
    <row r="8" spans="1:85" s="214" customFormat="1" ht="19.5" hidden="1" thickTop="1" x14ac:dyDescent="0.25">
      <c r="A8" s="427"/>
      <c r="B8" s="986" t="s">
        <v>137</v>
      </c>
      <c r="C8" s="987"/>
      <c r="D8" s="987"/>
      <c r="E8" s="523" t="s">
        <v>44</v>
      </c>
      <c r="F8" s="423"/>
      <c r="G8" s="436">
        <v>35151</v>
      </c>
      <c r="H8" s="524" t="s">
        <v>65</v>
      </c>
      <c r="I8" s="448"/>
      <c r="J8" s="436">
        <v>35152</v>
      </c>
      <c r="K8" s="524" t="s">
        <v>66</v>
      </c>
      <c r="L8" s="448"/>
      <c r="M8" s="525" t="s">
        <v>152</v>
      </c>
      <c r="N8" s="526" t="s">
        <v>154</v>
      </c>
      <c r="O8" s="527" t="s">
        <v>153</v>
      </c>
      <c r="P8" s="527" t="s">
        <v>155</v>
      </c>
      <c r="Q8" s="528" t="s">
        <v>138</v>
      </c>
      <c r="R8" s="529" t="s">
        <v>139</v>
      </c>
      <c r="S8" s="942"/>
      <c r="T8" s="943"/>
      <c r="U8" s="530">
        <v>35503</v>
      </c>
      <c r="V8" s="440" t="s">
        <v>92</v>
      </c>
      <c r="W8" s="440">
        <v>35504</v>
      </c>
      <c r="X8" s="440" t="s">
        <v>93</v>
      </c>
      <c r="Y8" s="440">
        <v>35505</v>
      </c>
      <c r="Z8" s="440" t="s">
        <v>94</v>
      </c>
      <c r="AA8" s="440">
        <v>355046</v>
      </c>
      <c r="AB8" s="440" t="s">
        <v>95</v>
      </c>
      <c r="AC8" s="440">
        <v>35507</v>
      </c>
      <c r="AD8" s="440" t="s">
        <v>96</v>
      </c>
      <c r="AE8" s="440">
        <v>35508</v>
      </c>
      <c r="AF8" s="440" t="s">
        <v>97</v>
      </c>
      <c r="AG8" s="440">
        <v>35509</v>
      </c>
      <c r="AH8" s="442" t="s">
        <v>98</v>
      </c>
      <c r="AI8" s="519"/>
      <c r="AJ8" s="531" t="s">
        <v>160</v>
      </c>
      <c r="AK8" s="527" t="s">
        <v>161</v>
      </c>
      <c r="AL8" s="528" t="s">
        <v>143</v>
      </c>
      <c r="AM8" s="529" t="s">
        <v>144</v>
      </c>
      <c r="AN8" s="940"/>
      <c r="AO8" s="941"/>
      <c r="AP8" s="445">
        <v>35513</v>
      </c>
      <c r="AQ8" s="445" t="s">
        <v>106</v>
      </c>
      <c r="AR8" s="445">
        <v>35514</v>
      </c>
      <c r="AS8" s="445" t="s">
        <v>107</v>
      </c>
      <c r="AT8" s="445">
        <v>35515</v>
      </c>
      <c r="AU8" s="445" t="s">
        <v>108</v>
      </c>
      <c r="AV8" s="445">
        <v>35516</v>
      </c>
      <c r="AW8" s="445" t="s">
        <v>109</v>
      </c>
      <c r="AX8" s="445">
        <v>35517</v>
      </c>
      <c r="AY8" s="445" t="s">
        <v>117</v>
      </c>
      <c r="AZ8" s="445">
        <v>35518</v>
      </c>
      <c r="BA8" s="445" t="s">
        <v>110</v>
      </c>
      <c r="BB8" s="445">
        <v>35519</v>
      </c>
      <c r="BC8" s="437" t="s">
        <v>111</v>
      </c>
      <c r="BD8" s="226"/>
      <c r="BE8" s="226"/>
      <c r="BF8" s="973"/>
      <c r="BG8" s="974"/>
      <c r="BH8" s="974"/>
      <c r="BI8" s="974"/>
      <c r="BJ8" s="974"/>
      <c r="BK8" s="974"/>
      <c r="BL8" s="974"/>
      <c r="BM8" s="974"/>
      <c r="BN8" s="974"/>
      <c r="BO8" s="974"/>
      <c r="BP8" s="974"/>
      <c r="BQ8" s="974"/>
      <c r="BR8" s="974"/>
      <c r="BS8" s="974"/>
      <c r="BT8" s="974"/>
      <c r="BU8" s="974"/>
      <c r="BV8" s="974"/>
      <c r="BW8" s="975"/>
      <c r="BX8" s="620"/>
      <c r="BZ8" s="230"/>
      <c r="CA8" s="230"/>
      <c r="CB8" s="230"/>
      <c r="CC8" s="230"/>
    </row>
    <row r="9" spans="1:85" s="214" customFormat="1" ht="19.5" hidden="1" thickBot="1" x14ac:dyDescent="0.3">
      <c r="A9" s="427"/>
      <c r="B9" s="875"/>
      <c r="C9" s="876"/>
      <c r="D9" s="876"/>
      <c r="E9" s="442" t="s">
        <v>145</v>
      </c>
      <c r="F9" s="423"/>
      <c r="G9" s="532">
        <v>35151</v>
      </c>
      <c r="H9" s="533" t="s">
        <v>65</v>
      </c>
      <c r="I9" s="448"/>
      <c r="J9" s="532">
        <v>35152</v>
      </c>
      <c r="K9" s="533" t="s">
        <v>66</v>
      </c>
      <c r="L9" s="448"/>
      <c r="M9" s="534" t="s">
        <v>156</v>
      </c>
      <c r="N9" s="535" t="s">
        <v>157</v>
      </c>
      <c r="O9" s="536" t="s">
        <v>158</v>
      </c>
      <c r="P9" s="536" t="s">
        <v>159</v>
      </c>
      <c r="Q9" s="953"/>
      <c r="R9" s="954"/>
      <c r="S9" s="942"/>
      <c r="T9" s="943"/>
      <c r="U9" s="537">
        <v>35523</v>
      </c>
      <c r="V9" s="537" t="s">
        <v>99</v>
      </c>
      <c r="W9" s="537">
        <v>35524</v>
      </c>
      <c r="X9" s="537" t="s">
        <v>100</v>
      </c>
      <c r="Y9" s="537">
        <v>35525</v>
      </c>
      <c r="Z9" s="537" t="s">
        <v>101</v>
      </c>
      <c r="AA9" s="537">
        <v>355246</v>
      </c>
      <c r="AB9" s="537" t="s">
        <v>102</v>
      </c>
      <c r="AC9" s="537">
        <v>35527</v>
      </c>
      <c r="AD9" s="537" t="s">
        <v>103</v>
      </c>
      <c r="AE9" s="537">
        <v>35528</v>
      </c>
      <c r="AF9" s="537" t="s">
        <v>104</v>
      </c>
      <c r="AG9" s="537">
        <v>35529</v>
      </c>
      <c r="AH9" s="538" t="s">
        <v>105</v>
      </c>
      <c r="AI9" s="519"/>
      <c r="AJ9" s="539" t="s">
        <v>162</v>
      </c>
      <c r="AK9" s="540" t="s">
        <v>163</v>
      </c>
      <c r="AL9" s="541" t="s">
        <v>141</v>
      </c>
      <c r="AM9" s="542" t="s">
        <v>142</v>
      </c>
      <c r="AN9" s="942"/>
      <c r="AO9" s="943"/>
      <c r="AP9" s="543">
        <v>35533</v>
      </c>
      <c r="AQ9" s="543" t="s">
        <v>112</v>
      </c>
      <c r="AR9" s="543">
        <v>35534</v>
      </c>
      <c r="AS9" s="543" t="s">
        <v>113</v>
      </c>
      <c r="AT9" s="543">
        <v>35535</v>
      </c>
      <c r="AU9" s="543" t="s">
        <v>114</v>
      </c>
      <c r="AV9" s="543">
        <v>35536</v>
      </c>
      <c r="AW9" s="543" t="s">
        <v>115</v>
      </c>
      <c r="AX9" s="543">
        <v>35537</v>
      </c>
      <c r="AY9" s="543" t="s">
        <v>116</v>
      </c>
      <c r="AZ9" s="543">
        <v>35538</v>
      </c>
      <c r="BA9" s="543" t="s">
        <v>118</v>
      </c>
      <c r="BB9" s="543">
        <v>35539</v>
      </c>
      <c r="BC9" s="544" t="s">
        <v>119</v>
      </c>
      <c r="BD9" s="226"/>
      <c r="BE9" s="226"/>
      <c r="BF9" s="924"/>
      <c r="BG9" s="925"/>
      <c r="BH9" s="925"/>
      <c r="BI9" s="925"/>
      <c r="BJ9" s="925"/>
      <c r="BK9" s="925"/>
      <c r="BL9" s="925"/>
      <c r="BM9" s="925"/>
      <c r="BN9" s="925"/>
      <c r="BO9" s="925"/>
      <c r="BP9" s="925"/>
      <c r="BQ9" s="925"/>
      <c r="BR9" s="925"/>
      <c r="BS9" s="925"/>
      <c r="BT9" s="925"/>
      <c r="BU9" s="925"/>
      <c r="BV9" s="925"/>
      <c r="BW9" s="926"/>
      <c r="BX9" s="621"/>
      <c r="BY9" s="230"/>
      <c r="BZ9" s="230"/>
      <c r="CA9" s="230"/>
      <c r="CB9" s="230"/>
      <c r="CC9" s="230"/>
    </row>
    <row r="10" spans="1:85" ht="15.75" customHeight="1" x14ac:dyDescent="0.25">
      <c r="B10" s="896" t="s">
        <v>170</v>
      </c>
      <c r="C10" s="999" t="s">
        <v>171</v>
      </c>
      <c r="D10" s="545"/>
      <c r="E10" s="455" t="s">
        <v>13</v>
      </c>
      <c r="F10" s="448"/>
      <c r="G10" s="991" t="s">
        <v>67</v>
      </c>
      <c r="H10" s="992"/>
      <c r="I10" s="448"/>
      <c r="J10" s="991" t="s">
        <v>67</v>
      </c>
      <c r="K10" s="992"/>
      <c r="L10" s="448"/>
      <c r="M10" s="939">
        <f>'TP &amp; AP'!M10:N10</f>
        <v>0</v>
      </c>
      <c r="N10" s="936"/>
      <c r="O10" s="936">
        <f>'TP &amp; AP'!O10:P10</f>
        <v>0</v>
      </c>
      <c r="P10" s="936"/>
      <c r="Q10" s="979" t="s">
        <v>37</v>
      </c>
      <c r="R10" s="980"/>
      <c r="S10" s="564">
        <f>'TP &amp; AP'!S10</f>
        <v>0</v>
      </c>
      <c r="T10" s="564">
        <f>'TP &amp; AP'!T10</f>
        <v>0</v>
      </c>
      <c r="U10" s="835" t="s">
        <v>91</v>
      </c>
      <c r="V10" s="836"/>
      <c r="W10" s="836"/>
      <c r="X10" s="836"/>
      <c r="Y10" s="836"/>
      <c r="Z10" s="836"/>
      <c r="AA10" s="836"/>
      <c r="AB10" s="836"/>
      <c r="AC10" s="836"/>
      <c r="AD10" s="836"/>
      <c r="AE10" s="836"/>
      <c r="AF10" s="836"/>
      <c r="AG10" s="836"/>
      <c r="AH10" s="803"/>
      <c r="AI10" s="452"/>
      <c r="AJ10" s="579">
        <f>'TP &amp; AP'!AJ10</f>
        <v>0</v>
      </c>
      <c r="AK10" s="564">
        <f>'TP &amp; AP'!AK10</f>
        <v>0</v>
      </c>
      <c r="AL10" s="979" t="s">
        <v>37</v>
      </c>
      <c r="AM10" s="980"/>
      <c r="AN10" s="564">
        <f>'TP &amp; AP'!AN10</f>
        <v>0</v>
      </c>
      <c r="AO10" s="564">
        <f>'TP &amp; AP'!AO10</f>
        <v>0</v>
      </c>
      <c r="AP10" s="835" t="s">
        <v>91</v>
      </c>
      <c r="AQ10" s="836"/>
      <c r="AR10" s="836"/>
      <c r="AS10" s="836"/>
      <c r="AT10" s="836"/>
      <c r="AU10" s="836"/>
      <c r="AV10" s="836"/>
      <c r="AW10" s="836"/>
      <c r="AX10" s="836"/>
      <c r="AY10" s="836"/>
      <c r="AZ10" s="836"/>
      <c r="BA10" s="836"/>
      <c r="BB10" s="836"/>
      <c r="BC10" s="803"/>
      <c r="BD10" s="260"/>
      <c r="BE10" s="363" t="s">
        <v>13</v>
      </c>
      <c r="BF10" s="261">
        <f>((M10+O10+AJ10+AK10)*'Daten 2019'!R5)+((S10+T10+AN10+AO10)*'Daten 2019'!V5)</f>
        <v>0</v>
      </c>
      <c r="BG10" s="262">
        <f>IF(IF(ISERROR(((BF10)-'Daten 2019'!AU5)/(BF10)),0,((BF10)-'Daten 2019'!AU5)/(BF10))&lt;0,0,IF(ISERROR(((BF10)-'Daten 2019'!AU5)/(BF10)),0,((BF10)-'Daten 2019'!AU5)/(BF10)))</f>
        <v>0</v>
      </c>
      <c r="BH10" s="263">
        <f>BT10/'Daten 2019'!AS5*100</f>
        <v>0</v>
      </c>
      <c r="BI10" s="909" t="s">
        <v>67</v>
      </c>
      <c r="BJ10" s="288" t="str">
        <f>IF((M10+O10+AJ10+AK10)&gt;0,((M10+O10+AJ10+AK10)*BG10*IF('Daten 2019'!BN5=TRUE,'Daten 2019'!AF5,0)*'Daten 2019'!AS5/100/(M10+O10+AJ10+AK10))+((M10+O10+AJ10+AK10)*IF('Daten 2019'!BN5=TRUE,'Daten 2019'!R5,'Daten 2019'!D5)*'Daten 2019'!AS5/100/(M10+O10+AJ10+AK10)),"---")</f>
        <v>---</v>
      </c>
      <c r="BK10" s="864" t="s">
        <v>37</v>
      </c>
      <c r="BL10" s="288" t="str">
        <f>IF((S10+T10+AN10+AO10)&gt;0,((S10+T10+AN10+AO10)*BG10*IF('Daten 2019'!BN5=TRUE,'Daten 2019'!AJ5,0)*'Daten 2019'!AS5/100/(S10+T10+AN10+AO10))+((S10+T10+AN10+AO10)*IF('Daten 2019'!BN5=TRUE,'Daten 2019'!V5,'Daten 2019'!H5)*'Daten 2019'!AS5/100/(S10+T10+AN10+AO10)),"---")</f>
        <v>---</v>
      </c>
      <c r="BM10" s="911" t="s">
        <v>91</v>
      </c>
      <c r="BN10" s="739"/>
      <c r="BO10" s="739"/>
      <c r="BP10" s="739"/>
      <c r="BQ10" s="739"/>
      <c r="BR10" s="739"/>
      <c r="BS10" s="913"/>
      <c r="BT10" s="305">
        <f>IF(ISERROR(((M10+O10+AJ10+AK10)*BJ10)-((M10+O10+AJ10+AK10)*'Daten 2019'!D5*'Daten 2019'!AS5/100)),0,((M10+O10+AJ10+AK10)*BJ10)-((M10+O10+AJ10+AK10)*'Daten 2019'!D5*'Daten 2019'!AS5/100))+IF(ISERROR(((S10+T10+AN10+AO10)*BL10)-((S10+T10+AN10+AO10)*'Daten 2019'!H5*'Daten 2019'!AS5/100)),0,((S10+T10+AN10+AO10)*BL10)-((S10+T10+AN10+AO10)*'Daten 2019'!H5*'Daten 2019'!AS5/100))</f>
        <v>0</v>
      </c>
      <c r="BU10" s="711">
        <f>(BT10+BT11+BT12+BT13)</f>
        <v>0</v>
      </c>
      <c r="BV10" s="1001">
        <f>BU10+BU14+BU18+BU22+BU26+BU30+BU34+BU38</f>
        <v>0</v>
      </c>
      <c r="BW10" s="614">
        <f>((M10+O10+AJ10+AK10)*'Daten 2019'!AY10+(S10+T10+AN10+AO10)*'Daten 2019'!BC10)*'Daten 2019'!AS10/100</f>
        <v>0</v>
      </c>
      <c r="BX10" s="363" t="s">
        <v>13</v>
      </c>
      <c r="BY10" s="267"/>
      <c r="BZ10" s="268"/>
      <c r="CA10" s="269"/>
      <c r="CB10" s="268"/>
      <c r="CC10" s="270"/>
      <c r="CD10" s="268"/>
      <c r="CE10" s="268"/>
      <c r="CF10" s="268"/>
      <c r="CG10" s="268"/>
    </row>
    <row r="11" spans="1:85" ht="15.75" customHeight="1" x14ac:dyDescent="0.25">
      <c r="B11" s="896"/>
      <c r="C11" s="999"/>
      <c r="D11" s="547"/>
      <c r="E11" s="455" t="s">
        <v>0</v>
      </c>
      <c r="F11" s="448"/>
      <c r="G11" s="993"/>
      <c r="H11" s="994"/>
      <c r="I11" s="448"/>
      <c r="J11" s="993"/>
      <c r="K11" s="994"/>
      <c r="L11" s="448"/>
      <c r="M11" s="939">
        <f>'TP &amp; AP'!M11:N11</f>
        <v>0</v>
      </c>
      <c r="N11" s="936"/>
      <c r="O11" s="936">
        <f>'TP &amp; AP'!O11:P11</f>
        <v>0</v>
      </c>
      <c r="P11" s="936"/>
      <c r="Q11" s="981"/>
      <c r="R11" s="982"/>
      <c r="S11" s="564">
        <f>'TP &amp; AP'!S11</f>
        <v>0</v>
      </c>
      <c r="T11" s="564">
        <f>'TP &amp; AP'!T11</f>
        <v>0</v>
      </c>
      <c r="U11" s="837"/>
      <c r="V11" s="838"/>
      <c r="W11" s="838"/>
      <c r="X11" s="838"/>
      <c r="Y11" s="838"/>
      <c r="Z11" s="838"/>
      <c r="AA11" s="838"/>
      <c r="AB11" s="838"/>
      <c r="AC11" s="838"/>
      <c r="AD11" s="838"/>
      <c r="AE11" s="838"/>
      <c r="AF11" s="838"/>
      <c r="AG11" s="838"/>
      <c r="AH11" s="805"/>
      <c r="AI11" s="459"/>
      <c r="AJ11" s="579">
        <f>'TP &amp; AP'!AJ11</f>
        <v>0</v>
      </c>
      <c r="AK11" s="564">
        <f>'TP &amp; AP'!AK11</f>
        <v>0</v>
      </c>
      <c r="AL11" s="981"/>
      <c r="AM11" s="982"/>
      <c r="AN11" s="564">
        <f>'TP &amp; AP'!AN11</f>
        <v>0</v>
      </c>
      <c r="AO11" s="564">
        <f>'TP &amp; AP'!AO11</f>
        <v>0</v>
      </c>
      <c r="AP11" s="837"/>
      <c r="AQ11" s="838"/>
      <c r="AR11" s="838"/>
      <c r="AS11" s="838"/>
      <c r="AT11" s="838"/>
      <c r="AU11" s="838"/>
      <c r="AV11" s="838"/>
      <c r="AW11" s="838"/>
      <c r="AX11" s="838"/>
      <c r="AY11" s="838"/>
      <c r="AZ11" s="838"/>
      <c r="BA11" s="838"/>
      <c r="BB11" s="838"/>
      <c r="BC11" s="805"/>
      <c r="BD11" s="272"/>
      <c r="BE11" s="366" t="s">
        <v>0</v>
      </c>
      <c r="BF11" s="273">
        <f>((M11+O11+AJ11+AK11)*'Daten 2019'!R6)+((S11+T11+AN11+AO11)*'Daten 2019'!V6)</f>
        <v>0</v>
      </c>
      <c r="BG11" s="274">
        <f>IF(IF(ISERROR(((BF11)-'Daten 2019'!AU6)/(BF11)),0,((BF11)-'Daten 2019'!AU6)/(BF11))&lt;0,0,IF(ISERROR(((BF11)-'Daten 2019'!AU6)/(BF11)),0,((BF11)-'Daten 2019'!AU6)/(BF11)))</f>
        <v>0</v>
      </c>
      <c r="BH11" s="275">
        <f>BT11/'Daten 2019'!AS6*100</f>
        <v>0</v>
      </c>
      <c r="BI11" s="909"/>
      <c r="BJ11" s="264" t="str">
        <f>IF((M11+O11+AJ11+AK11)&gt;0,((M11+O11+AJ11+AK11)*BG11*IF('Daten 2019'!BN6=TRUE,'Daten 2019'!AF6,0)*'Daten 2019'!AS6/100/(M11+O11+AJ11+AK11))+((M11+O11+AJ11+AK11)*IF('Daten 2019'!BN6=TRUE,'Daten 2019'!R6,'Daten 2019'!D6)*'Daten 2019'!AS6/100/(M11+O11+AJ11+AK11)),"---")</f>
        <v>---</v>
      </c>
      <c r="BK11" s="965"/>
      <c r="BL11" s="264" t="str">
        <f>IF((S11+T11+AN11+AO11)&gt;0,((S11+T11+AN11+AO11)*BG11*IF('Daten 2019'!BN6=TRUE,'Daten 2019'!AJ6,0)*'Daten 2019'!AS6/100/(S11+T11+AN11+AO11))+((S11+T11+AN11+AO11)*IF('Daten 2019'!BN6=TRUE,'Daten 2019'!V6,'Daten 2019'!H6)*'Daten 2019'!AS6/100/(S11+T11+AN11+AO11)),"---")</f>
        <v>---</v>
      </c>
      <c r="BM11" s="911"/>
      <c r="BN11" s="739"/>
      <c r="BO11" s="739"/>
      <c r="BP11" s="739"/>
      <c r="BQ11" s="739"/>
      <c r="BR11" s="739"/>
      <c r="BS11" s="913"/>
      <c r="BT11" s="265">
        <f>IF(ISERROR(((M11+O11+AJ11+AK11)*BJ11)-((M11+O11+AJ11+AK11)*'Daten 2019'!D6*'Daten 2019'!AS6/100)),0,((M11+O11+AJ11+AK11)*BJ11)-((M11+O11+AJ11+AK11)*'Daten 2019'!D6*'Daten 2019'!AS6/100))+IF(ISERROR(((S11+T11+AN11+AO11)*BL11)-((S11+T11+AN11+AO11)*'Daten 2019'!H6*'Daten 2019'!AS6/100)),0,((S11+T11+AN11+AO11)*BL11)-((S11+T11+AN11+AO11)*'Daten 2019'!H6*'Daten 2019'!AS6/100))</f>
        <v>0</v>
      </c>
      <c r="BU11" s="711"/>
      <c r="BV11" s="1001"/>
      <c r="BW11" s="615">
        <f>((M11+O11+AJ11+AK11)*'Daten 2019'!AY11+(S11+T11+AN11+AO11)*'Daten 2019'!BC11)*'Daten 2019'!AS11/100</f>
        <v>0</v>
      </c>
      <c r="BX11" s="366" t="s">
        <v>0</v>
      </c>
      <c r="BY11" s="267"/>
      <c r="BZ11" s="268"/>
      <c r="CA11" s="269"/>
      <c r="CB11" s="268"/>
      <c r="CC11" s="270"/>
      <c r="CD11" s="268"/>
      <c r="CE11" s="268"/>
      <c r="CF11" s="268"/>
      <c r="CG11" s="268"/>
    </row>
    <row r="12" spans="1:85" ht="15.75" customHeight="1" x14ac:dyDescent="0.25">
      <c r="B12" s="896"/>
      <c r="C12" s="999"/>
      <c r="D12" s="545"/>
      <c r="E12" s="455" t="s">
        <v>1</v>
      </c>
      <c r="F12" s="448"/>
      <c r="G12" s="993"/>
      <c r="H12" s="994"/>
      <c r="I12" s="448"/>
      <c r="J12" s="993"/>
      <c r="K12" s="994"/>
      <c r="L12" s="448"/>
      <c r="M12" s="939">
        <f>'TP &amp; AP'!M12:N12</f>
        <v>0</v>
      </c>
      <c r="N12" s="936"/>
      <c r="O12" s="936">
        <f>'TP &amp; AP'!O12:P12</f>
        <v>0</v>
      </c>
      <c r="P12" s="936"/>
      <c r="Q12" s="981"/>
      <c r="R12" s="982"/>
      <c r="S12" s="564">
        <f>'TP &amp; AP'!S12</f>
        <v>0</v>
      </c>
      <c r="T12" s="564">
        <f>'TP &amp; AP'!T12</f>
        <v>0</v>
      </c>
      <c r="U12" s="837"/>
      <c r="V12" s="838"/>
      <c r="W12" s="838"/>
      <c r="X12" s="838"/>
      <c r="Y12" s="838"/>
      <c r="Z12" s="838"/>
      <c r="AA12" s="838"/>
      <c r="AB12" s="838"/>
      <c r="AC12" s="838"/>
      <c r="AD12" s="838"/>
      <c r="AE12" s="838"/>
      <c r="AF12" s="838"/>
      <c r="AG12" s="838"/>
      <c r="AH12" s="805"/>
      <c r="AI12" s="452"/>
      <c r="AJ12" s="579">
        <f>'TP &amp; AP'!AJ12</f>
        <v>0</v>
      </c>
      <c r="AK12" s="564">
        <f>'TP &amp; AP'!AK12</f>
        <v>0</v>
      </c>
      <c r="AL12" s="981"/>
      <c r="AM12" s="982"/>
      <c r="AN12" s="564">
        <f>'TP &amp; AP'!AN12</f>
        <v>0</v>
      </c>
      <c r="AO12" s="564">
        <f>'TP &amp; AP'!AO12</f>
        <v>0</v>
      </c>
      <c r="AP12" s="837"/>
      <c r="AQ12" s="838"/>
      <c r="AR12" s="838"/>
      <c r="AS12" s="838"/>
      <c r="AT12" s="838"/>
      <c r="AU12" s="838"/>
      <c r="AV12" s="838"/>
      <c r="AW12" s="838"/>
      <c r="AX12" s="838"/>
      <c r="AY12" s="838"/>
      <c r="AZ12" s="838"/>
      <c r="BA12" s="838"/>
      <c r="BB12" s="838"/>
      <c r="BC12" s="805"/>
      <c r="BD12" s="260"/>
      <c r="BE12" s="366" t="s">
        <v>1</v>
      </c>
      <c r="BF12" s="273">
        <f>((M12+O12+AJ12+AK12)*'Daten 2019'!R7)+((S12+T12+AN12+AO12)*'Daten 2019'!V7)</f>
        <v>0</v>
      </c>
      <c r="BG12" s="274">
        <f>IF(IF(ISERROR(((BF12)-'Daten 2019'!AU7)/(BF12)),0,((BF12)-'Daten 2019'!AU7)/(BF12))&lt;0,0,IF(ISERROR(((BF12)-'Daten 2019'!AU7)/(BF12)),0,((BF12)-'Daten 2019'!AU7)/(BF12)))</f>
        <v>0</v>
      </c>
      <c r="BH12" s="275">
        <f>BT12/'Daten 2019'!AS7*100</f>
        <v>0</v>
      </c>
      <c r="BI12" s="909"/>
      <c r="BJ12" s="264" t="str">
        <f>IF((M12+O12+AJ12+AK12)&gt;0,((M12+O12+AJ12+AK12)*BG12*IF('Daten 2019'!BN7=TRUE,'Daten 2019'!AF7,0)*'Daten 2019'!AS7/100/(M12+O12+AJ12+AK12))+((M12+O12+AJ12+AK12)*IF('Daten 2019'!BN7=TRUE,'Daten 2019'!R7,'Daten 2019'!D7)*'Daten 2019'!AS7/100/(M12+O12+AJ12+AK12)),"---")</f>
        <v>---</v>
      </c>
      <c r="BK12" s="965"/>
      <c r="BL12" s="264" t="str">
        <f>IF((S12+T12+AN12+AO12)&gt;0,((S12+T12+AN12+AO12)*BG12*IF('Daten 2019'!BN7=TRUE,'Daten 2019'!AJ7,0)*'Daten 2019'!AS7/100/(S12+T12+AN12+AO12))+((S12+T12+AN12+AO12)*IF('Daten 2019'!BN7=TRUE,'Daten 2019'!V7,'Daten 2019'!H7)*'Daten 2019'!AS7/100/(S12+T12+AN12+AO12)),"---")</f>
        <v>---</v>
      </c>
      <c r="BM12" s="911"/>
      <c r="BN12" s="739"/>
      <c r="BO12" s="739"/>
      <c r="BP12" s="739"/>
      <c r="BQ12" s="739"/>
      <c r="BR12" s="739"/>
      <c r="BS12" s="913"/>
      <c r="BT12" s="265">
        <f>IF(ISERROR(((M12+O12+AJ12+AK12)*BJ12)-((M12+O12+AJ12+AK12)*'Daten 2019'!D7*'Daten 2019'!AS7/100)),0,((M12+O12+AJ12+AK12)*BJ12)-((M12+O12+AJ12+AK12)*'Daten 2019'!D7*'Daten 2019'!AS7/100))+IF(ISERROR(((S12+T12+AN12+AO12)*BL12)-((S12+T12+AN12+AO12)*'Daten 2019'!H7*'Daten 2019'!AS7/100)),0,((S12+T12+AN12+AO12)*BL12)-((S12+T12+AN12+AO12)*'Daten 2019'!H7*'Daten 2019'!AS7/100))</f>
        <v>0</v>
      </c>
      <c r="BU12" s="711"/>
      <c r="BV12" s="1001"/>
      <c r="BW12" s="615">
        <f>((M12+O12+AJ12+AK12)*'Daten 2019'!AY12+(S12+T12+AN12+AO12)*'Daten 2019'!BC12)*'Daten 2019'!AS12/100</f>
        <v>0</v>
      </c>
      <c r="BX12" s="366" t="s">
        <v>1</v>
      </c>
      <c r="BY12" s="267"/>
      <c r="BZ12" s="268"/>
      <c r="CA12" s="269"/>
      <c r="CB12" s="268"/>
      <c r="CC12" s="270"/>
      <c r="CD12" s="268"/>
      <c r="CE12" s="268"/>
      <c r="CF12" s="268"/>
      <c r="CG12" s="268"/>
    </row>
    <row r="13" spans="1:85" ht="16.5" customHeight="1" thickBot="1" x14ac:dyDescent="0.3">
      <c r="B13" s="896"/>
      <c r="C13" s="999"/>
      <c r="D13" s="548"/>
      <c r="E13" s="455" t="s">
        <v>2</v>
      </c>
      <c r="F13" s="448"/>
      <c r="G13" s="993"/>
      <c r="H13" s="994"/>
      <c r="I13" s="448"/>
      <c r="J13" s="993"/>
      <c r="K13" s="994"/>
      <c r="L13" s="448"/>
      <c r="M13" s="972">
        <f>'TP &amp; AP'!M13:N13</f>
        <v>0</v>
      </c>
      <c r="N13" s="967"/>
      <c r="O13" s="967">
        <f>'TP &amp; AP'!O13:P13</f>
        <v>0</v>
      </c>
      <c r="P13" s="967"/>
      <c r="Q13" s="981"/>
      <c r="R13" s="982"/>
      <c r="S13" s="568">
        <f>'TP &amp; AP'!S13</f>
        <v>0</v>
      </c>
      <c r="T13" s="568">
        <f>'TP &amp; AP'!T13</f>
        <v>0</v>
      </c>
      <c r="U13" s="837"/>
      <c r="V13" s="838"/>
      <c r="W13" s="838"/>
      <c r="X13" s="838"/>
      <c r="Y13" s="838"/>
      <c r="Z13" s="838"/>
      <c r="AA13" s="838"/>
      <c r="AB13" s="838"/>
      <c r="AC13" s="838"/>
      <c r="AD13" s="838"/>
      <c r="AE13" s="838"/>
      <c r="AF13" s="838"/>
      <c r="AG13" s="838"/>
      <c r="AH13" s="805"/>
      <c r="AI13" s="452"/>
      <c r="AJ13" s="580">
        <f>'TP &amp; AP'!AJ13</f>
        <v>0</v>
      </c>
      <c r="AK13" s="568">
        <f>'TP &amp; AP'!AK13</f>
        <v>0</v>
      </c>
      <c r="AL13" s="981"/>
      <c r="AM13" s="982"/>
      <c r="AN13" s="568">
        <f>'TP &amp; AP'!AN13</f>
        <v>0</v>
      </c>
      <c r="AO13" s="568">
        <f>'TP &amp; AP'!AO13</f>
        <v>0</v>
      </c>
      <c r="AP13" s="837"/>
      <c r="AQ13" s="838"/>
      <c r="AR13" s="838"/>
      <c r="AS13" s="838"/>
      <c r="AT13" s="838"/>
      <c r="AU13" s="838"/>
      <c r="AV13" s="838"/>
      <c r="AW13" s="838"/>
      <c r="AX13" s="838"/>
      <c r="AY13" s="838"/>
      <c r="AZ13" s="838"/>
      <c r="BA13" s="838"/>
      <c r="BB13" s="838"/>
      <c r="BC13" s="805"/>
      <c r="BD13" s="260"/>
      <c r="BE13" s="369" t="s">
        <v>2</v>
      </c>
      <c r="BF13" s="278">
        <f>((M13+O13+AJ13+AK13)*'Daten 2019'!R8)+((S13+T13+AN13+AO13)*'Daten 2019'!V8)</f>
        <v>0</v>
      </c>
      <c r="BG13" s="279">
        <f>IF(IF(ISERROR(((BF13)-'Daten 2019'!AU8)/(BF13)),0,((BF13)-'Daten 2019'!AU8)/(BF13))&lt;0,0,IF(ISERROR(((BF13)-'Daten 2019'!AU8)/(BF13)),0,((BF13)-'Daten 2019'!AU8)/(BF13)))</f>
        <v>0</v>
      </c>
      <c r="BH13" s="280">
        <f>BT13/'Daten 2019'!AS8*100</f>
        <v>0</v>
      </c>
      <c r="BI13" s="909"/>
      <c r="BJ13" s="281" t="str">
        <f>IF((M13+O13+AJ13+AK13)&gt;0,((M13+O13+AJ13+AK13)*BG13*IF('Daten 2019'!BN8=TRUE,'Daten 2019'!AF8,0)*'Daten 2019'!AS8/100/(M13+O13+AJ13+AK13))+((M13+O13+AJ13+AK13)*IF('Daten 2019'!BN8=TRUE,'Daten 2019'!R8,'Daten 2019'!D8)*'Daten 2019'!AS8/100/(M13+O13+AJ13+AK13)),"---")</f>
        <v>---</v>
      </c>
      <c r="BK13" s="965"/>
      <c r="BL13" s="281" t="str">
        <f>IF((S13+T13+AN13+AO13)&gt;0,((S13+T13+AN13+AO13)*BG13*IF('Daten 2019'!BN8=TRUE,'Daten 2019'!AJ8,0)*'Daten 2019'!AS8/100/(S13+T13+AN13+AO13))+((S13+T13+AN13+AO13)*IF('Daten 2019'!BN8=TRUE,'Daten 2019'!V8,'Daten 2019'!H8)*'Daten 2019'!AS8/100/(S13+T13+AN13+AO13)),"---")</f>
        <v>---</v>
      </c>
      <c r="BM13" s="911"/>
      <c r="BN13" s="739"/>
      <c r="BO13" s="739"/>
      <c r="BP13" s="739"/>
      <c r="BQ13" s="739"/>
      <c r="BR13" s="739"/>
      <c r="BS13" s="913"/>
      <c r="BT13" s="282">
        <f>IF(ISERROR(((M13+O13+AJ13+AK13)*BJ13)-((M13+O13+AJ13+AK13)*'Daten 2019'!D8*'Daten 2019'!AS8/100)),0,((M13+O13+AJ13+AK13)*BJ13)-((M13+O13+AJ13+AK13)*'Daten 2019'!D8*'Daten 2019'!AS8/100))+IF(ISERROR(((S13+T13+AN13+AO13)*BL13)-((S13+T13+AN13+AO13)*'Daten 2019'!H8*'Daten 2019'!AS8/100)),0,((S13+T13+AN13+AO13)*BL13)-((S13+T13+AN13+AO13)*'Daten 2019'!H8*'Daten 2019'!AS8/100))</f>
        <v>0</v>
      </c>
      <c r="BU13" s="712"/>
      <c r="BV13" s="1001"/>
      <c r="BW13" s="616">
        <f>((M13+O13+AJ13+AK13)*'Daten 2019'!AY13+(S13+T13+AN13+AO13)*'Daten 2019'!BC13)*'Daten 2019'!AS13/100</f>
        <v>0</v>
      </c>
      <c r="BX13" s="369" t="s">
        <v>2</v>
      </c>
      <c r="BY13" s="267"/>
      <c r="BZ13" s="268"/>
      <c r="CA13" s="269"/>
      <c r="CB13" s="268"/>
      <c r="CC13" s="270"/>
      <c r="CD13" s="268"/>
      <c r="CE13" s="268"/>
      <c r="CF13" s="268"/>
      <c r="CG13" s="268"/>
    </row>
    <row r="14" spans="1:85" ht="15.75" customHeight="1" x14ac:dyDescent="0.25">
      <c r="B14" s="896"/>
      <c r="C14" s="999"/>
      <c r="D14" s="549"/>
      <c r="E14" s="455" t="s">
        <v>3</v>
      </c>
      <c r="F14" s="448"/>
      <c r="G14" s="993"/>
      <c r="H14" s="994"/>
      <c r="I14" s="448"/>
      <c r="J14" s="993"/>
      <c r="K14" s="994"/>
      <c r="L14" s="448"/>
      <c r="M14" s="998">
        <f>'TP &amp; AP'!M14:N14</f>
        <v>0</v>
      </c>
      <c r="N14" s="935"/>
      <c r="O14" s="935">
        <f>'TP &amp; AP'!O14:P14</f>
        <v>0</v>
      </c>
      <c r="P14" s="935"/>
      <c r="Q14" s="981"/>
      <c r="R14" s="982"/>
      <c r="S14" s="567">
        <f>'TP &amp; AP'!S14</f>
        <v>0</v>
      </c>
      <c r="T14" s="567">
        <f>'TP &amp; AP'!T14</f>
        <v>0</v>
      </c>
      <c r="U14" s="837"/>
      <c r="V14" s="838"/>
      <c r="W14" s="838"/>
      <c r="X14" s="838"/>
      <c r="Y14" s="838"/>
      <c r="Z14" s="838"/>
      <c r="AA14" s="838"/>
      <c r="AB14" s="838"/>
      <c r="AC14" s="838"/>
      <c r="AD14" s="838"/>
      <c r="AE14" s="838"/>
      <c r="AF14" s="838"/>
      <c r="AG14" s="838"/>
      <c r="AH14" s="805"/>
      <c r="AI14" s="452"/>
      <c r="AJ14" s="578">
        <f>'TP &amp; AP'!AJ14</f>
        <v>0</v>
      </c>
      <c r="AK14" s="567">
        <f>'TP &amp; AP'!AK14</f>
        <v>0</v>
      </c>
      <c r="AL14" s="981"/>
      <c r="AM14" s="982"/>
      <c r="AN14" s="567">
        <f>'TP &amp; AP'!AN14</f>
        <v>0</v>
      </c>
      <c r="AO14" s="567">
        <f>'TP &amp; AP'!AO14</f>
        <v>0</v>
      </c>
      <c r="AP14" s="837"/>
      <c r="AQ14" s="838"/>
      <c r="AR14" s="838"/>
      <c r="AS14" s="838"/>
      <c r="AT14" s="838"/>
      <c r="AU14" s="838"/>
      <c r="AV14" s="838"/>
      <c r="AW14" s="838"/>
      <c r="AX14" s="838"/>
      <c r="AY14" s="838"/>
      <c r="AZ14" s="838"/>
      <c r="BA14" s="838"/>
      <c r="BB14" s="838"/>
      <c r="BC14" s="805"/>
      <c r="BD14" s="260"/>
      <c r="BE14" s="363" t="s">
        <v>3</v>
      </c>
      <c r="BF14" s="285">
        <f>((M14+O14+AJ14+AK14)*'Daten 2019'!R9)+((S14+T14+AN14+AO14)*'Daten 2019'!V9)</f>
        <v>0</v>
      </c>
      <c r="BG14" s="286">
        <f>IF(IF(ISERROR(((BF14)-'Daten 2019'!AU9)/(BF14)),0,((BF14)-'Daten 2019'!AU9)/(BF14))&lt;0,0,IF(ISERROR(((BF14)-'Daten 2019'!AU9)/(BF14)),0,((BF14)-'Daten 2019'!AU9)/(BF14)))</f>
        <v>0</v>
      </c>
      <c r="BH14" s="287">
        <f>BT14/'Daten 2019'!AS9*100</f>
        <v>0</v>
      </c>
      <c r="BI14" s="909"/>
      <c r="BJ14" s="288" t="str">
        <f>IF((M14+O14+AJ14+AK14)&gt;0,((M14+O14+AJ14+AK14)*BG14*IF('Daten 2019'!BN9=TRUE,'Daten 2019'!AF9,0)*'Daten 2019'!AS9/100/(M14+O14+AJ14+AK14))+((M14+O14+AJ14+AK14)*IF('Daten 2019'!BN9=TRUE,'Daten 2019'!R9,'Daten 2019'!D9)*'Daten 2019'!AS9/100/(M14+O14+AJ14+AK14)),"---")</f>
        <v>---</v>
      </c>
      <c r="BK14" s="965"/>
      <c r="BL14" s="288" t="str">
        <f>IF((S14+T14+AN14+AO14)&gt;0,((S14+T14+AN14+AO14)*BG14*IF('Daten 2019'!BN9=TRUE,'Daten 2019'!AJ9,0)*'Daten 2019'!AS9/100/(S14+T14+AN14+AO14))+((S14+T14+AN14+AO14)*IF('Daten 2019'!BN9=TRUE,'Daten 2019'!V9,'Daten 2019'!H9)*'Daten 2019'!AS9/100/(S14+T14+AN14+AO14)),"---")</f>
        <v>---</v>
      </c>
      <c r="BM14" s="911"/>
      <c r="BN14" s="739"/>
      <c r="BO14" s="739"/>
      <c r="BP14" s="739"/>
      <c r="BQ14" s="739"/>
      <c r="BR14" s="739"/>
      <c r="BS14" s="913"/>
      <c r="BT14" s="289">
        <f>IF(ISERROR(((M14+O14+AJ14+AK14)*BJ14)-((M14+O14+AJ14+AK14)*'Daten 2019'!D9*'Daten 2019'!AS9/100)),0,((M14+O14+AJ14+AK14)*BJ14)-((M14+O14+AJ14+AK14)*'Daten 2019'!D9*'Daten 2019'!AS9/100))+IF(ISERROR(((S14+T14+AN14+AO14)*BL14)-((S14+T14+AN14+AO14)*'Daten 2019'!H9*'Daten 2019'!AS9/100)),0,((S14+T14+AN14+AO14)*BL14)-((S14+T14+AN14+AO14)*'Daten 2019'!H9*'Daten 2019'!AS9/100))</f>
        <v>0</v>
      </c>
      <c r="BU14" s="710">
        <f>(BT14+BT15+BT16+BT17)</f>
        <v>0</v>
      </c>
      <c r="BV14" s="1001"/>
      <c r="BW14" s="617">
        <f>((M14+O14+AJ14+AK14)*'Daten 2019'!AY14+(S14+T14+AN14+AO14)*'Daten 2019'!BC14)*'Daten 2019'!AS14/100</f>
        <v>0</v>
      </c>
      <c r="BX14" s="363" t="s">
        <v>3</v>
      </c>
      <c r="BY14" s="267"/>
      <c r="BZ14" s="268"/>
      <c r="CA14" s="269"/>
      <c r="CB14" s="268"/>
      <c r="CC14" s="270"/>
      <c r="CD14" s="268"/>
      <c r="CE14" s="268"/>
      <c r="CF14" s="268"/>
      <c r="CG14" s="268"/>
    </row>
    <row r="15" spans="1:85" ht="15.75" customHeight="1" x14ac:dyDescent="0.25">
      <c r="B15" s="896"/>
      <c r="C15" s="999"/>
      <c r="D15" s="547"/>
      <c r="E15" s="455" t="s">
        <v>4</v>
      </c>
      <c r="F15" s="448"/>
      <c r="G15" s="993"/>
      <c r="H15" s="994"/>
      <c r="I15" s="448"/>
      <c r="J15" s="993"/>
      <c r="K15" s="994"/>
      <c r="L15" s="448"/>
      <c r="M15" s="939">
        <f>'TP &amp; AP'!M15:N15</f>
        <v>0</v>
      </c>
      <c r="N15" s="936"/>
      <c r="O15" s="936">
        <f>'TP &amp; AP'!O15:P15</f>
        <v>0</v>
      </c>
      <c r="P15" s="936"/>
      <c r="Q15" s="981"/>
      <c r="R15" s="982"/>
      <c r="S15" s="564">
        <f>'TP &amp; AP'!S15</f>
        <v>0</v>
      </c>
      <c r="T15" s="564">
        <f>'TP &amp; AP'!T15</f>
        <v>0</v>
      </c>
      <c r="U15" s="837"/>
      <c r="V15" s="838"/>
      <c r="W15" s="838"/>
      <c r="X15" s="838"/>
      <c r="Y15" s="838"/>
      <c r="Z15" s="838"/>
      <c r="AA15" s="838"/>
      <c r="AB15" s="838"/>
      <c r="AC15" s="838"/>
      <c r="AD15" s="838"/>
      <c r="AE15" s="838"/>
      <c r="AF15" s="838"/>
      <c r="AG15" s="838"/>
      <c r="AH15" s="805"/>
      <c r="AI15" s="452"/>
      <c r="AJ15" s="579">
        <f>'TP &amp; AP'!AJ15</f>
        <v>0</v>
      </c>
      <c r="AK15" s="564">
        <f>'TP &amp; AP'!AK15</f>
        <v>0</v>
      </c>
      <c r="AL15" s="981"/>
      <c r="AM15" s="982"/>
      <c r="AN15" s="564">
        <f>'TP &amp; AP'!AN15</f>
        <v>0</v>
      </c>
      <c r="AO15" s="564">
        <f>'TP &amp; AP'!AO15</f>
        <v>0</v>
      </c>
      <c r="AP15" s="837"/>
      <c r="AQ15" s="838"/>
      <c r="AR15" s="838"/>
      <c r="AS15" s="838"/>
      <c r="AT15" s="838"/>
      <c r="AU15" s="838"/>
      <c r="AV15" s="838"/>
      <c r="AW15" s="838"/>
      <c r="AX15" s="838"/>
      <c r="AY15" s="838"/>
      <c r="AZ15" s="838"/>
      <c r="BA15" s="838"/>
      <c r="BB15" s="838"/>
      <c r="BC15" s="805"/>
      <c r="BD15" s="260"/>
      <c r="BE15" s="366" t="s">
        <v>4</v>
      </c>
      <c r="BF15" s="273">
        <f>((M15+O15+AJ15+AK15)*'Daten 2019'!R10)+((S15+T15+AN15+AO15)*'Daten 2019'!V10)</f>
        <v>0</v>
      </c>
      <c r="BG15" s="274">
        <f>IF(IF(ISERROR(((BF15)-'Daten 2019'!AU10)/(BF15)),0,((BF15)-'Daten 2019'!AU10)/(BF15))&lt;0,0,IF(ISERROR(((BF15)-'Daten 2019'!AU10)/(BF15)),0,((BF15)-'Daten 2019'!AU10)/(BF15)))</f>
        <v>0</v>
      </c>
      <c r="BH15" s="275">
        <f>BT15/'Daten 2019'!AS10*100</f>
        <v>0</v>
      </c>
      <c r="BI15" s="909"/>
      <c r="BJ15" s="264" t="str">
        <f>IF((M15+O15+AJ15+AK15)&gt;0,((M15+O15+AJ15+AK15)*BG15*IF('Daten 2019'!BN10=TRUE,'Daten 2019'!AF10,0)*'Daten 2019'!AS10/100/(M15+O15+AJ15+AK15))+((M15+O15+AJ15+AK15)*IF('Daten 2019'!BN10=TRUE,'Daten 2019'!R10,'Daten 2019'!D10)*'Daten 2019'!AS10/100/(M15+O15+AJ15+AK15)),"---")</f>
        <v>---</v>
      </c>
      <c r="BK15" s="965"/>
      <c r="BL15" s="264" t="str">
        <f>IF((S15+T15+AN15+AO15)&gt;0,((S15+T15+AN15+AO15)*BG15*IF('Daten 2019'!BN10=TRUE,'Daten 2019'!AJ10,0)*'Daten 2019'!AS10/100/(S15+T15+AN15+AO15))+((S15+T15+AN15+AO15)*IF('Daten 2019'!BN10=TRUE,'Daten 2019'!V10,'Daten 2019'!H10)*'Daten 2019'!AS10/100/(S15+T15+AN15+AO15)),"---")</f>
        <v>---</v>
      </c>
      <c r="BM15" s="911"/>
      <c r="BN15" s="739"/>
      <c r="BO15" s="739"/>
      <c r="BP15" s="739"/>
      <c r="BQ15" s="739"/>
      <c r="BR15" s="739"/>
      <c r="BS15" s="913"/>
      <c r="BT15" s="265">
        <f>IF(ISERROR(((M15+O15+AJ15+AK15)*BJ15)-((M15+O15+AJ15+AK15)*'Daten 2019'!D10*'Daten 2019'!AS10/100)),0,((M15+O15+AJ15+AK15)*BJ15)-((M15+O15+AJ15+AK15)*'Daten 2019'!D10*'Daten 2019'!AS10/100))+IF(ISERROR(((S15+T15+AN15+AO15)*BL15)-((S15+T15+AN15+AO15)*'Daten 2019'!H10*'Daten 2019'!AS10/100)),0,((S15+T15+AN15+AO15)*BL15)-((S15+T15+AN15+AO15)*'Daten 2019'!H10*'Daten 2019'!AS10/100))</f>
        <v>0</v>
      </c>
      <c r="BU15" s="711"/>
      <c r="BV15" s="1001"/>
      <c r="BW15" s="615">
        <f>((M15+O15+AJ15+AK15)*'Daten 2019'!AY15+(S15+T15+AN15+AO15)*'Daten 2019'!BC15)*'Daten 2019'!AS15/100</f>
        <v>0</v>
      </c>
      <c r="BX15" s="366" t="s">
        <v>4</v>
      </c>
      <c r="BY15" s="267"/>
      <c r="BZ15" s="268"/>
      <c r="CA15" s="269"/>
      <c r="CB15" s="268"/>
      <c r="CC15" s="270"/>
      <c r="CD15" s="268"/>
      <c r="CE15" s="268"/>
      <c r="CF15" s="268"/>
      <c r="CG15" s="268"/>
    </row>
    <row r="16" spans="1:85" ht="15.75" customHeight="1" x14ac:dyDescent="0.25">
      <c r="B16" s="896"/>
      <c r="C16" s="999"/>
      <c r="D16" s="545"/>
      <c r="E16" s="455" t="s">
        <v>5</v>
      </c>
      <c r="F16" s="448"/>
      <c r="G16" s="993"/>
      <c r="H16" s="994"/>
      <c r="I16" s="448"/>
      <c r="J16" s="993"/>
      <c r="K16" s="994"/>
      <c r="L16" s="448"/>
      <c r="M16" s="939">
        <f>'TP &amp; AP'!M16:N16</f>
        <v>0</v>
      </c>
      <c r="N16" s="936"/>
      <c r="O16" s="936">
        <f>'TP &amp; AP'!O16:P16</f>
        <v>0</v>
      </c>
      <c r="P16" s="936"/>
      <c r="Q16" s="981"/>
      <c r="R16" s="982"/>
      <c r="S16" s="564">
        <f>'TP &amp; AP'!S16</f>
        <v>0</v>
      </c>
      <c r="T16" s="564">
        <f>'TP &amp; AP'!T16</f>
        <v>0</v>
      </c>
      <c r="U16" s="837"/>
      <c r="V16" s="838"/>
      <c r="W16" s="838"/>
      <c r="X16" s="838"/>
      <c r="Y16" s="838"/>
      <c r="Z16" s="838"/>
      <c r="AA16" s="838"/>
      <c r="AB16" s="838"/>
      <c r="AC16" s="838"/>
      <c r="AD16" s="838"/>
      <c r="AE16" s="838"/>
      <c r="AF16" s="838"/>
      <c r="AG16" s="838"/>
      <c r="AH16" s="805"/>
      <c r="AI16" s="452"/>
      <c r="AJ16" s="579">
        <f>'TP &amp; AP'!AJ16</f>
        <v>0</v>
      </c>
      <c r="AK16" s="564">
        <f>'TP &amp; AP'!AK16</f>
        <v>0</v>
      </c>
      <c r="AL16" s="981"/>
      <c r="AM16" s="982"/>
      <c r="AN16" s="564">
        <f>'TP &amp; AP'!AN16</f>
        <v>0</v>
      </c>
      <c r="AO16" s="564">
        <f>'TP &amp; AP'!AO16</f>
        <v>0</v>
      </c>
      <c r="AP16" s="837"/>
      <c r="AQ16" s="838"/>
      <c r="AR16" s="838"/>
      <c r="AS16" s="838"/>
      <c r="AT16" s="838"/>
      <c r="AU16" s="838"/>
      <c r="AV16" s="838"/>
      <c r="AW16" s="838"/>
      <c r="AX16" s="838"/>
      <c r="AY16" s="838"/>
      <c r="AZ16" s="838"/>
      <c r="BA16" s="838"/>
      <c r="BB16" s="838"/>
      <c r="BC16" s="805"/>
      <c r="BD16" s="260"/>
      <c r="BE16" s="366" t="s">
        <v>5</v>
      </c>
      <c r="BF16" s="273">
        <f>((M16+O16+AJ16+AK16)*'Daten 2019'!R11)+((S16+T16+AN16+AO16)*'Daten 2019'!V11)</f>
        <v>0</v>
      </c>
      <c r="BG16" s="274">
        <f>IF(IF(ISERROR(((BF16)-'Daten 2019'!AU11)/(BF16)),0,((BF16)-'Daten 2019'!AU11)/(BF16))&lt;0,0,IF(ISERROR(((BF16)-'Daten 2019'!AU11)/(BF16)),0,((BF16)-'Daten 2019'!AU11)/(BF16)))</f>
        <v>0</v>
      </c>
      <c r="BH16" s="275">
        <f>BT16/'Daten 2019'!AS11*100</f>
        <v>0</v>
      </c>
      <c r="BI16" s="909"/>
      <c r="BJ16" s="264" t="str">
        <f>IF((M16+O16+AJ16+AK16)&gt;0,((M16+O16+AJ16+AK16)*BG16*IF('Daten 2019'!BN11=TRUE,'Daten 2019'!AF11,0)*'Daten 2019'!AS11/100/(M16+O16+AJ16+AK16))+((M16+O16+AJ16+AK16)*IF('Daten 2019'!BN11=TRUE,'Daten 2019'!R11,'Daten 2019'!D11)*'Daten 2019'!AS11/100/(M16+O16+AJ16+AK16)),"---")</f>
        <v>---</v>
      </c>
      <c r="BK16" s="965"/>
      <c r="BL16" s="264" t="str">
        <f>IF((S16+T16+AN16+AO16)&gt;0,((S16+T16+AN16+AO16)*BG16*IF('Daten 2019'!BN11=TRUE,'Daten 2019'!AJ11,0)*'Daten 2019'!AS11/100/(S16+T16+AN16+AO16))+((S16+T16+AN16+AO16)*IF('Daten 2019'!BN11=TRUE,'Daten 2019'!V11,'Daten 2019'!H11)*'Daten 2019'!AS11/100/(S16+T16+AN16+AO16)),"---")</f>
        <v>---</v>
      </c>
      <c r="BM16" s="911"/>
      <c r="BN16" s="739"/>
      <c r="BO16" s="739"/>
      <c r="BP16" s="739"/>
      <c r="BQ16" s="739"/>
      <c r="BR16" s="739"/>
      <c r="BS16" s="913"/>
      <c r="BT16" s="265">
        <f>IF(ISERROR(((M16+O16+AJ16+AK16)*BJ16)-((M16+O16+AJ16+AK16)*'Daten 2019'!D11*'Daten 2019'!AS11/100)),0,((M16+O16+AJ16+AK16)*BJ16)-((M16+O16+AJ16+AK16)*'Daten 2019'!D11*'Daten 2019'!AS11/100))+IF(ISERROR(((S16+T16+AN16+AO16)*BL16)-((S16+T16+AN16+AO16)*'Daten 2019'!H11*'Daten 2019'!AS11/100)),0,((S16+T16+AN16+AO16)*BL16)-((S16+T16+AN16+AO16)*'Daten 2019'!H11*'Daten 2019'!AS11/100))</f>
        <v>0</v>
      </c>
      <c r="BU16" s="711"/>
      <c r="BV16" s="1001"/>
      <c r="BW16" s="615">
        <f>((M16+O16+AJ16+AK16)*'Daten 2019'!AY16+(S16+T16+AN16+AO16)*'Daten 2019'!BC16)*'Daten 2019'!AS16/100</f>
        <v>0</v>
      </c>
      <c r="BX16" s="366" t="s">
        <v>5</v>
      </c>
      <c r="BY16" s="267"/>
      <c r="BZ16" s="268"/>
      <c r="CA16" s="269"/>
      <c r="CB16" s="268"/>
      <c r="CC16" s="270"/>
      <c r="CD16" s="268"/>
      <c r="CE16" s="268"/>
      <c r="CF16" s="268"/>
      <c r="CG16" s="268"/>
    </row>
    <row r="17" spans="2:85" ht="16.5" customHeight="1" thickBot="1" x14ac:dyDescent="0.3">
      <c r="B17" s="896"/>
      <c r="C17" s="999"/>
      <c r="D17" s="548"/>
      <c r="E17" s="455" t="s">
        <v>6</v>
      </c>
      <c r="F17" s="448"/>
      <c r="G17" s="993"/>
      <c r="H17" s="994"/>
      <c r="I17" s="448"/>
      <c r="J17" s="993"/>
      <c r="K17" s="994"/>
      <c r="L17" s="448"/>
      <c r="M17" s="972">
        <f>'TP &amp; AP'!M17:N17</f>
        <v>0</v>
      </c>
      <c r="N17" s="967"/>
      <c r="O17" s="967">
        <f>'TP &amp; AP'!O17:P17</f>
        <v>0</v>
      </c>
      <c r="P17" s="967"/>
      <c r="Q17" s="981"/>
      <c r="R17" s="982"/>
      <c r="S17" s="568">
        <f>'TP &amp; AP'!S17</f>
        <v>0</v>
      </c>
      <c r="T17" s="568">
        <f>'TP &amp; AP'!T17</f>
        <v>0</v>
      </c>
      <c r="U17" s="837"/>
      <c r="V17" s="838"/>
      <c r="W17" s="838"/>
      <c r="X17" s="838"/>
      <c r="Y17" s="838"/>
      <c r="Z17" s="838"/>
      <c r="AA17" s="838"/>
      <c r="AB17" s="838"/>
      <c r="AC17" s="838"/>
      <c r="AD17" s="838"/>
      <c r="AE17" s="838"/>
      <c r="AF17" s="838"/>
      <c r="AG17" s="838"/>
      <c r="AH17" s="805"/>
      <c r="AI17" s="452"/>
      <c r="AJ17" s="580">
        <f>'TP &amp; AP'!AJ17</f>
        <v>0</v>
      </c>
      <c r="AK17" s="568">
        <f>'TP &amp; AP'!AK17</f>
        <v>0</v>
      </c>
      <c r="AL17" s="981"/>
      <c r="AM17" s="982"/>
      <c r="AN17" s="568">
        <f>'TP &amp; AP'!AN17</f>
        <v>0</v>
      </c>
      <c r="AO17" s="568">
        <f>'TP &amp; AP'!AO17</f>
        <v>0</v>
      </c>
      <c r="AP17" s="837"/>
      <c r="AQ17" s="838"/>
      <c r="AR17" s="838"/>
      <c r="AS17" s="838"/>
      <c r="AT17" s="838"/>
      <c r="AU17" s="838"/>
      <c r="AV17" s="838"/>
      <c r="AW17" s="838"/>
      <c r="AX17" s="838"/>
      <c r="AY17" s="838"/>
      <c r="AZ17" s="838"/>
      <c r="BA17" s="838"/>
      <c r="BB17" s="838"/>
      <c r="BC17" s="805"/>
      <c r="BD17" s="260"/>
      <c r="BE17" s="369" t="s">
        <v>6</v>
      </c>
      <c r="BF17" s="278">
        <f>((M17+O17+AJ17+AK17)*'Daten 2019'!R12)+((S17+T17+AN17+AO17)*'Daten 2019'!V12)</f>
        <v>0</v>
      </c>
      <c r="BG17" s="279">
        <f>IF(IF(ISERROR(((BF17)-'Daten 2019'!AU12)/(BF17)),0,((BF17)-'Daten 2019'!AU12)/(BF17))&lt;0,0,IF(ISERROR(((BF17)-'Daten 2019'!AU12)/(BF17)),0,((BF17)-'Daten 2019'!AU12)/(BF17)))</f>
        <v>0</v>
      </c>
      <c r="BH17" s="280">
        <f>BT17/'Daten 2019'!AS12*100</f>
        <v>0</v>
      </c>
      <c r="BI17" s="909"/>
      <c r="BJ17" s="281" t="str">
        <f>IF((M17+O17+AJ17+AK17)&gt;0,((M17+O17+AJ17+AK17)*BG17*IF('Daten 2019'!BN12=TRUE,'Daten 2019'!AF12,0)*'Daten 2019'!AS12/100/(M17+O17+AJ17+AK17))+((M17+O17+AJ17+AK17)*IF('Daten 2019'!BN12=TRUE,'Daten 2019'!R12,'Daten 2019'!D12)*'Daten 2019'!AS12/100/(M17+O17+AJ17+AK17)),"---")</f>
        <v>---</v>
      </c>
      <c r="BK17" s="965"/>
      <c r="BL17" s="281" t="str">
        <f>IF((S17+T17+AN17+AO17)&gt;0,((S17+T17+AN17+AO17)*BG17*IF('Daten 2019'!BN12=TRUE,'Daten 2019'!AJ12,0)*'Daten 2019'!AS12/100/(S17+T17+AN17+AO17))+((S17+T17+AN17+AO17)*IF('Daten 2019'!BN12=TRUE,'Daten 2019'!V12,'Daten 2019'!H12)*'Daten 2019'!AS12/100/(S17+T17+AN17+AO17)),"---")</f>
        <v>---</v>
      </c>
      <c r="BM17" s="911"/>
      <c r="BN17" s="739"/>
      <c r="BO17" s="739"/>
      <c r="BP17" s="739"/>
      <c r="BQ17" s="739"/>
      <c r="BR17" s="739"/>
      <c r="BS17" s="913"/>
      <c r="BT17" s="282">
        <f>IF(ISERROR(((M17+O17+AJ17+AK17)*BJ17)-((M17+O17+AJ17+AK17)*'Daten 2019'!D12*'Daten 2019'!AS12/100)),0,((M17+O17+AJ17+AK17)*BJ17)-((M17+O17+AJ17+AK17)*'Daten 2019'!D12*'Daten 2019'!AS12/100))+IF(ISERROR(((S17+T17+AN17+AO17)*BL17)-((S17+T17+AN17+AO17)*'Daten 2019'!H12*'Daten 2019'!AS12/100)),0,((S17+T17+AN17+AO17)*BL17)-((S17+T17+AN17+AO17)*'Daten 2019'!H12*'Daten 2019'!AS12/100))</f>
        <v>0</v>
      </c>
      <c r="BU17" s="712"/>
      <c r="BV17" s="1001"/>
      <c r="BW17" s="616">
        <f>((M17+O17+AJ17+AK17)*'Daten 2019'!AY17+(S17+T17+AN17+AO17)*'Daten 2019'!BC17)*'Daten 2019'!AS17/100</f>
        <v>0</v>
      </c>
      <c r="BX17" s="369" t="s">
        <v>6</v>
      </c>
      <c r="BY17" s="267"/>
      <c r="BZ17" s="268"/>
      <c r="CA17" s="269"/>
      <c r="CB17" s="268"/>
      <c r="CC17" s="270"/>
      <c r="CD17" s="268"/>
      <c r="CE17" s="268"/>
      <c r="CF17" s="268"/>
      <c r="CG17" s="268"/>
    </row>
    <row r="18" spans="2:85" ht="15.75" customHeight="1" x14ac:dyDescent="0.25">
      <c r="B18" s="896"/>
      <c r="C18" s="999"/>
      <c r="D18" s="549"/>
      <c r="E18" s="455" t="s">
        <v>7</v>
      </c>
      <c r="F18" s="448"/>
      <c r="G18" s="993"/>
      <c r="H18" s="994"/>
      <c r="I18" s="448"/>
      <c r="J18" s="993"/>
      <c r="K18" s="994"/>
      <c r="L18" s="448"/>
      <c r="M18" s="998">
        <f>'TP &amp; AP'!M18:N18</f>
        <v>0</v>
      </c>
      <c r="N18" s="935"/>
      <c r="O18" s="935">
        <f>'TP &amp; AP'!O18:P18</f>
        <v>0</v>
      </c>
      <c r="P18" s="935"/>
      <c r="Q18" s="981"/>
      <c r="R18" s="982"/>
      <c r="S18" s="567">
        <f>'TP &amp; AP'!S18</f>
        <v>0</v>
      </c>
      <c r="T18" s="567">
        <f>'TP &amp; AP'!T18</f>
        <v>0</v>
      </c>
      <c r="U18" s="837"/>
      <c r="V18" s="838"/>
      <c r="W18" s="838"/>
      <c r="X18" s="838"/>
      <c r="Y18" s="838"/>
      <c r="Z18" s="838"/>
      <c r="AA18" s="838"/>
      <c r="AB18" s="838"/>
      <c r="AC18" s="838"/>
      <c r="AD18" s="838"/>
      <c r="AE18" s="838"/>
      <c r="AF18" s="838"/>
      <c r="AG18" s="838"/>
      <c r="AH18" s="805"/>
      <c r="AI18" s="452"/>
      <c r="AJ18" s="578">
        <f>'TP &amp; AP'!AJ18</f>
        <v>0</v>
      </c>
      <c r="AK18" s="567">
        <f>'TP &amp; AP'!AK18</f>
        <v>0</v>
      </c>
      <c r="AL18" s="981"/>
      <c r="AM18" s="982"/>
      <c r="AN18" s="567">
        <f>'TP &amp; AP'!AN18</f>
        <v>0</v>
      </c>
      <c r="AO18" s="567">
        <f>'TP &amp; AP'!AO18</f>
        <v>0</v>
      </c>
      <c r="AP18" s="837"/>
      <c r="AQ18" s="838"/>
      <c r="AR18" s="838"/>
      <c r="AS18" s="838"/>
      <c r="AT18" s="838"/>
      <c r="AU18" s="838"/>
      <c r="AV18" s="838"/>
      <c r="AW18" s="838"/>
      <c r="AX18" s="838"/>
      <c r="AY18" s="838"/>
      <c r="AZ18" s="838"/>
      <c r="BA18" s="838"/>
      <c r="BB18" s="838"/>
      <c r="BC18" s="805"/>
      <c r="BD18" s="260"/>
      <c r="BE18" s="363" t="s">
        <v>7</v>
      </c>
      <c r="BF18" s="285">
        <f>((M18+O18+AJ18+AK18)*'Daten 2019'!R13)+((S18+T18+AN18+AO18)*'Daten 2019'!V13)</f>
        <v>0</v>
      </c>
      <c r="BG18" s="286">
        <f>IF(IF(ISERROR(((BF18)-'Daten 2019'!AU13)/(BF18)),0,((BF18)-'Daten 2019'!AU13)/(BF18))&lt;0,0,IF(ISERROR(((BF18)-'Daten 2019'!AU13)/(BF18)),0,((BF18)-'Daten 2019'!AU13)/(BF18)))</f>
        <v>0</v>
      </c>
      <c r="BH18" s="287">
        <f>BT18/'Daten 2019'!AS13*100</f>
        <v>0</v>
      </c>
      <c r="BI18" s="909"/>
      <c r="BJ18" s="288" t="str">
        <f>IF((M18+O18+AJ18+AK18)&gt;0,((M18+O18+AJ18+AK18)*BG18*IF('Daten 2019'!BN13=TRUE,'Daten 2019'!AF13,0)*'Daten 2019'!AS13/100/(M18+O18+AJ18+AK18))+((M18+O18+AJ18+AK18)*IF('Daten 2019'!BN13=TRUE,'Daten 2019'!R13,'Daten 2019'!D13)*'Daten 2019'!AS13/100/(M18+O18+AJ18+AK18)),"---")</f>
        <v>---</v>
      </c>
      <c r="BK18" s="965"/>
      <c r="BL18" s="288" t="str">
        <f>IF((S18+T18+AN18+AO18)&gt;0,((S18+T18+AN18+AO18)*BG18*IF('Daten 2019'!BN13=TRUE,'Daten 2019'!AJ13,0)*'Daten 2019'!AS13/100/(S18+T18+AN18+AO18))+((S18+T18+AN18+AO18)*IF('Daten 2019'!BN13=TRUE,'Daten 2019'!V13,'Daten 2019'!H13)*'Daten 2019'!AS13/100/(S18+T18+AN18+AO18)),"---")</f>
        <v>---</v>
      </c>
      <c r="BM18" s="911"/>
      <c r="BN18" s="739"/>
      <c r="BO18" s="739"/>
      <c r="BP18" s="739"/>
      <c r="BQ18" s="739"/>
      <c r="BR18" s="739"/>
      <c r="BS18" s="913"/>
      <c r="BT18" s="289">
        <f>IF(ISERROR(((M18+O18+AJ18+AK18)*BJ18)-((M18+O18+AJ18+AK18)*'Daten 2019'!D13*'Daten 2019'!AS13/100)),0,((M18+O18+AJ18+AK18)*BJ18)-((M18+O18+AJ18+AK18)*'Daten 2019'!D13*'Daten 2019'!AS13/100))+IF(ISERROR(((S18+T18+AN18+AO18)*BL18)-((S18+T18+AN18+AO18)*'Daten 2019'!H13*'Daten 2019'!AS13/100)),0,((S18+T18+AN18+AO18)*BL18)-((S18+T18+AN18+AO18)*'Daten 2019'!H13*'Daten 2019'!AS13/100))</f>
        <v>0</v>
      </c>
      <c r="BU18" s="710">
        <f>(BT18+BT19+BT20+BT21)</f>
        <v>0</v>
      </c>
      <c r="BV18" s="1001"/>
      <c r="BW18" s="617">
        <f>((M18+O18+AJ18+AK18)*'Daten 2019'!AY18+(S18+T18+AN18+AO18)*'Daten 2019'!BC18)*'Daten 2019'!AS18/100</f>
        <v>0</v>
      </c>
      <c r="BX18" s="363" t="s">
        <v>7</v>
      </c>
      <c r="BY18" s="267"/>
      <c r="BZ18" s="268"/>
      <c r="CA18" s="269"/>
      <c r="CB18" s="268"/>
      <c r="CC18" s="270"/>
      <c r="CD18" s="268"/>
      <c r="CE18" s="268"/>
      <c r="CF18" s="268"/>
      <c r="CG18" s="268"/>
    </row>
    <row r="19" spans="2:85" ht="15.75" customHeight="1" x14ac:dyDescent="0.25">
      <c r="B19" s="896"/>
      <c r="C19" s="999"/>
      <c r="D19" s="547"/>
      <c r="E19" s="455" t="s">
        <v>8</v>
      </c>
      <c r="F19" s="448"/>
      <c r="G19" s="993"/>
      <c r="H19" s="994"/>
      <c r="I19" s="448"/>
      <c r="J19" s="993"/>
      <c r="K19" s="994"/>
      <c r="L19" s="448"/>
      <c r="M19" s="939">
        <f>'TP &amp; AP'!M19:N19</f>
        <v>0</v>
      </c>
      <c r="N19" s="936"/>
      <c r="O19" s="936">
        <f>'TP &amp; AP'!O19:P19</f>
        <v>0</v>
      </c>
      <c r="P19" s="936"/>
      <c r="Q19" s="981"/>
      <c r="R19" s="982"/>
      <c r="S19" s="564">
        <f>'TP &amp; AP'!S19</f>
        <v>0</v>
      </c>
      <c r="T19" s="564">
        <f>'TP &amp; AP'!T19</f>
        <v>0</v>
      </c>
      <c r="U19" s="837"/>
      <c r="V19" s="838"/>
      <c r="W19" s="838"/>
      <c r="X19" s="838"/>
      <c r="Y19" s="838"/>
      <c r="Z19" s="838"/>
      <c r="AA19" s="838"/>
      <c r="AB19" s="838"/>
      <c r="AC19" s="838"/>
      <c r="AD19" s="838"/>
      <c r="AE19" s="838"/>
      <c r="AF19" s="838"/>
      <c r="AG19" s="838"/>
      <c r="AH19" s="805"/>
      <c r="AI19" s="452"/>
      <c r="AJ19" s="579">
        <f>'TP &amp; AP'!AJ19</f>
        <v>0</v>
      </c>
      <c r="AK19" s="564">
        <f>'TP &amp; AP'!AK19</f>
        <v>0</v>
      </c>
      <c r="AL19" s="981"/>
      <c r="AM19" s="982"/>
      <c r="AN19" s="564">
        <f>'TP &amp; AP'!AN19</f>
        <v>0</v>
      </c>
      <c r="AO19" s="564">
        <f>'TP &amp; AP'!AO19</f>
        <v>0</v>
      </c>
      <c r="AP19" s="837"/>
      <c r="AQ19" s="838"/>
      <c r="AR19" s="838"/>
      <c r="AS19" s="838"/>
      <c r="AT19" s="838"/>
      <c r="AU19" s="838"/>
      <c r="AV19" s="838"/>
      <c r="AW19" s="838"/>
      <c r="AX19" s="838"/>
      <c r="AY19" s="838"/>
      <c r="AZ19" s="838"/>
      <c r="BA19" s="838"/>
      <c r="BB19" s="838"/>
      <c r="BC19" s="805"/>
      <c r="BD19" s="260"/>
      <c r="BE19" s="366" t="s">
        <v>8</v>
      </c>
      <c r="BF19" s="273">
        <f>((M19+O19+AJ19+AK19)*'Daten 2019'!R14)+((S19+T19+AN19+AO19)*'Daten 2019'!V14)</f>
        <v>0</v>
      </c>
      <c r="BG19" s="274">
        <f>IF(IF(ISERROR(((BF19)-'Daten 2019'!AU14)/(BF19)),0,((BF19)-'Daten 2019'!AU14)/(BF19))&lt;0,0,IF(ISERROR(((BF19)-'Daten 2019'!AU14)/(BF19)),0,((BF19)-'Daten 2019'!AU14)/(BF19)))</f>
        <v>0</v>
      </c>
      <c r="BH19" s="275">
        <f>BT19/'Daten 2019'!AS14*100</f>
        <v>0</v>
      </c>
      <c r="BI19" s="909"/>
      <c r="BJ19" s="264" t="str">
        <f>IF((M19+O19+AJ19+AK19)&gt;0,((M19+O19+AJ19+AK19)*BG19*IF('Daten 2019'!BN14=TRUE,'Daten 2019'!AF14,0)*'Daten 2019'!AS14/100/(M19+O19+AJ19+AK19))+((M19+O19+AJ19+AK19)*IF('Daten 2019'!BN14=TRUE,'Daten 2019'!R14,'Daten 2019'!D14)*'Daten 2019'!AS14/100/(M19+O19+AJ19+AK19)),"---")</f>
        <v>---</v>
      </c>
      <c r="BK19" s="965"/>
      <c r="BL19" s="264" t="str">
        <f>IF((S19+T19+AN19+AO19)&gt;0,((S19+T19+AN19+AO19)*BG19*IF('Daten 2019'!BN14=TRUE,'Daten 2019'!AJ14,0)*'Daten 2019'!AS14/100/(S19+T19+AN19+AO19))+((S19+T19+AN19+AO19)*IF('Daten 2019'!BN14=TRUE,'Daten 2019'!V14,'Daten 2019'!H14)*'Daten 2019'!AS14/100/(S19+T19+AN19+AO19)),"---")</f>
        <v>---</v>
      </c>
      <c r="BM19" s="911"/>
      <c r="BN19" s="739"/>
      <c r="BO19" s="739"/>
      <c r="BP19" s="739"/>
      <c r="BQ19" s="739"/>
      <c r="BR19" s="739"/>
      <c r="BS19" s="913"/>
      <c r="BT19" s="265">
        <f>IF(ISERROR(((M19+O19+AJ19+AK19)*BJ19)-((M19+O19+AJ19+AK19)*'Daten 2019'!D14*'Daten 2019'!AS14/100)),0,((M19+O19+AJ19+AK19)*BJ19)-((M19+O19+AJ19+AK19)*'Daten 2019'!D14*'Daten 2019'!AS14/100))+IF(ISERROR(((S19+T19+AN19+AO19)*BL19)-((S19+T19+AN19+AO19)*'Daten 2019'!H14*'Daten 2019'!AS14/100)),0,((S19+T19+AN19+AO19)*BL19)-((S19+T19+AN19+AO19)*'Daten 2019'!H14*'Daten 2019'!AS14/100))</f>
        <v>0</v>
      </c>
      <c r="BU19" s="711"/>
      <c r="BV19" s="1001"/>
      <c r="BW19" s="615">
        <f>((M19+O19+AJ19+AK19)*'Daten 2019'!AY19+(S19+T19+AN19+AO19)*'Daten 2019'!BC19)*'Daten 2019'!AS19/100</f>
        <v>0</v>
      </c>
      <c r="BX19" s="366" t="s">
        <v>8</v>
      </c>
      <c r="BY19" s="267"/>
      <c r="BZ19" s="268"/>
      <c r="CA19" s="269"/>
      <c r="CB19" s="268"/>
      <c r="CC19" s="270"/>
      <c r="CD19" s="268"/>
      <c r="CE19" s="268"/>
      <c r="CF19" s="268"/>
      <c r="CG19" s="268"/>
    </row>
    <row r="20" spans="2:85" ht="15.75" customHeight="1" x14ac:dyDescent="0.25">
      <c r="B20" s="896"/>
      <c r="C20" s="999"/>
      <c r="D20" s="545"/>
      <c r="E20" s="455" t="s">
        <v>9</v>
      </c>
      <c r="F20" s="448"/>
      <c r="G20" s="993"/>
      <c r="H20" s="994"/>
      <c r="I20" s="448"/>
      <c r="J20" s="993"/>
      <c r="K20" s="994"/>
      <c r="L20" s="448"/>
      <c r="M20" s="939">
        <f>'TP &amp; AP'!M20:N20</f>
        <v>0</v>
      </c>
      <c r="N20" s="936"/>
      <c r="O20" s="936">
        <f>'TP &amp; AP'!O20:P20</f>
        <v>0</v>
      </c>
      <c r="P20" s="936"/>
      <c r="Q20" s="981"/>
      <c r="R20" s="982"/>
      <c r="S20" s="564">
        <f>'TP &amp; AP'!S20</f>
        <v>0</v>
      </c>
      <c r="T20" s="564">
        <f>'TP &amp; AP'!T20</f>
        <v>0</v>
      </c>
      <c r="U20" s="837"/>
      <c r="V20" s="838"/>
      <c r="W20" s="838"/>
      <c r="X20" s="838"/>
      <c r="Y20" s="838"/>
      <c r="Z20" s="838"/>
      <c r="AA20" s="838"/>
      <c r="AB20" s="838"/>
      <c r="AC20" s="838"/>
      <c r="AD20" s="838"/>
      <c r="AE20" s="838"/>
      <c r="AF20" s="838"/>
      <c r="AG20" s="838"/>
      <c r="AH20" s="805"/>
      <c r="AI20" s="452"/>
      <c r="AJ20" s="579">
        <f>'TP &amp; AP'!AJ20</f>
        <v>0</v>
      </c>
      <c r="AK20" s="564">
        <f>'TP &amp; AP'!AK20</f>
        <v>0</v>
      </c>
      <c r="AL20" s="981"/>
      <c r="AM20" s="982"/>
      <c r="AN20" s="564">
        <f>'TP &amp; AP'!AN20</f>
        <v>0</v>
      </c>
      <c r="AO20" s="564">
        <f>'TP &amp; AP'!AO20</f>
        <v>0</v>
      </c>
      <c r="AP20" s="837"/>
      <c r="AQ20" s="838"/>
      <c r="AR20" s="838"/>
      <c r="AS20" s="838"/>
      <c r="AT20" s="838"/>
      <c r="AU20" s="838"/>
      <c r="AV20" s="838"/>
      <c r="AW20" s="838"/>
      <c r="AX20" s="838"/>
      <c r="AY20" s="838"/>
      <c r="AZ20" s="838"/>
      <c r="BA20" s="838"/>
      <c r="BB20" s="838"/>
      <c r="BC20" s="805"/>
      <c r="BD20" s="260"/>
      <c r="BE20" s="366" t="s">
        <v>9</v>
      </c>
      <c r="BF20" s="273">
        <f>((M20+O20+AJ20+AK20)*'Daten 2019'!R15)+((S20+T20+AN20+AO20)*'Daten 2019'!V15)</f>
        <v>0</v>
      </c>
      <c r="BG20" s="274">
        <f>IF(IF(ISERROR(((BF20)-'Daten 2019'!AU15)/(BF20)),0,((BF20)-'Daten 2019'!AU15)/(BF20))&lt;0,0,IF(ISERROR(((BF20)-'Daten 2019'!AU15)/(BF20)),0,((BF20)-'Daten 2019'!AU15)/(BF20)))</f>
        <v>0</v>
      </c>
      <c r="BH20" s="275">
        <f>BT20/'Daten 2019'!AS15*100</f>
        <v>0</v>
      </c>
      <c r="BI20" s="909"/>
      <c r="BJ20" s="264" t="str">
        <f>IF((M20+O20+AJ20+AK20)&gt;0,((M20+O20+AJ20+AK20)*BG20*IF('Daten 2019'!BN15=TRUE,'Daten 2019'!AF15,0)*'Daten 2019'!AS15/100/(M20+O20+AJ20+AK20))+((M20+O20+AJ20+AK20)*IF('Daten 2019'!BN15=TRUE,'Daten 2019'!R15,'Daten 2019'!D15)*'Daten 2019'!AS15/100/(M20+O20+AJ20+AK20)),"---")</f>
        <v>---</v>
      </c>
      <c r="BK20" s="965"/>
      <c r="BL20" s="264" t="str">
        <f>IF((S20+T20+AN20+AO20)&gt;0,((S20+T20+AN20+AO20)*BG20*IF('Daten 2019'!BN15=TRUE,'Daten 2019'!AJ15,0)*'Daten 2019'!AS15/100/(S20+T20+AN20+AO20))+((S20+T20+AN20+AO20)*IF('Daten 2019'!BN15=TRUE,'Daten 2019'!V15,'Daten 2019'!H15)*'Daten 2019'!AS15/100/(S20+T20+AN20+AO20)),"---")</f>
        <v>---</v>
      </c>
      <c r="BM20" s="911"/>
      <c r="BN20" s="739"/>
      <c r="BO20" s="739"/>
      <c r="BP20" s="739"/>
      <c r="BQ20" s="739"/>
      <c r="BR20" s="739"/>
      <c r="BS20" s="913"/>
      <c r="BT20" s="265">
        <f>IF(ISERROR(((M20+O20+AJ20+AK20)*BJ20)-((M20+O20+AJ20+AK20)*'Daten 2019'!D15*'Daten 2019'!AS15/100)),0,((M20+O20+AJ20+AK20)*BJ20)-((M20+O20+AJ20+AK20)*'Daten 2019'!D15*'Daten 2019'!AS15/100))+IF(ISERROR(((S20+T20+AN20+AO20)*BL20)-((S20+T20+AN20+AO20)*'Daten 2019'!H15*'Daten 2019'!AS15/100)),0,((S20+T20+AN20+AO20)*BL20)-((S20+T20+AN20+AO20)*'Daten 2019'!H15*'Daten 2019'!AS15/100))</f>
        <v>0</v>
      </c>
      <c r="BU20" s="711"/>
      <c r="BV20" s="1001"/>
      <c r="BW20" s="615">
        <f>((M20+O20+AJ20+AK20)*'Daten 2019'!AY20+(S20+T20+AN20+AO20)*'Daten 2019'!BC20)*'Daten 2019'!AS20/100</f>
        <v>0</v>
      </c>
      <c r="BX20" s="366" t="s">
        <v>9</v>
      </c>
      <c r="BY20" s="267"/>
      <c r="BZ20" s="268"/>
      <c r="CA20" s="269"/>
      <c r="CB20" s="268"/>
      <c r="CC20" s="270"/>
      <c r="CD20" s="268"/>
      <c r="CE20" s="268"/>
      <c r="CF20" s="268"/>
      <c r="CG20" s="268"/>
    </row>
    <row r="21" spans="2:85" ht="16.5" customHeight="1" thickBot="1" x14ac:dyDescent="0.3">
      <c r="B21" s="896"/>
      <c r="C21" s="999"/>
      <c r="D21" s="548"/>
      <c r="E21" s="455" t="s">
        <v>10</v>
      </c>
      <c r="F21" s="448"/>
      <c r="G21" s="993"/>
      <c r="H21" s="994"/>
      <c r="I21" s="448"/>
      <c r="J21" s="993"/>
      <c r="K21" s="994"/>
      <c r="L21" s="448"/>
      <c r="M21" s="972">
        <f>'TP &amp; AP'!M21:N21</f>
        <v>0</v>
      </c>
      <c r="N21" s="967"/>
      <c r="O21" s="967">
        <f>'TP &amp; AP'!O21:P21</f>
        <v>0</v>
      </c>
      <c r="P21" s="967"/>
      <c r="Q21" s="983"/>
      <c r="R21" s="984"/>
      <c r="S21" s="568">
        <f>'TP &amp; AP'!S21</f>
        <v>0</v>
      </c>
      <c r="T21" s="568">
        <f>'TP &amp; AP'!T21</f>
        <v>0</v>
      </c>
      <c r="U21" s="837"/>
      <c r="V21" s="838"/>
      <c r="W21" s="838"/>
      <c r="X21" s="838"/>
      <c r="Y21" s="838"/>
      <c r="Z21" s="838"/>
      <c r="AA21" s="838"/>
      <c r="AB21" s="838"/>
      <c r="AC21" s="838"/>
      <c r="AD21" s="838"/>
      <c r="AE21" s="838"/>
      <c r="AF21" s="838"/>
      <c r="AG21" s="838"/>
      <c r="AH21" s="805"/>
      <c r="AI21" s="452"/>
      <c r="AJ21" s="580">
        <f>'TP &amp; AP'!AJ21</f>
        <v>0</v>
      </c>
      <c r="AK21" s="568">
        <f>'TP &amp; AP'!AK21</f>
        <v>0</v>
      </c>
      <c r="AL21" s="983"/>
      <c r="AM21" s="984"/>
      <c r="AN21" s="568">
        <f>'TP &amp; AP'!AN21</f>
        <v>0</v>
      </c>
      <c r="AO21" s="568">
        <f>'TP &amp; AP'!AO21</f>
        <v>0</v>
      </c>
      <c r="AP21" s="837"/>
      <c r="AQ21" s="838"/>
      <c r="AR21" s="838"/>
      <c r="AS21" s="838"/>
      <c r="AT21" s="838"/>
      <c r="AU21" s="838"/>
      <c r="AV21" s="838"/>
      <c r="AW21" s="838"/>
      <c r="AX21" s="838"/>
      <c r="AY21" s="838"/>
      <c r="AZ21" s="838"/>
      <c r="BA21" s="838"/>
      <c r="BB21" s="838"/>
      <c r="BC21" s="805"/>
      <c r="BD21" s="260"/>
      <c r="BE21" s="369" t="s">
        <v>10</v>
      </c>
      <c r="BF21" s="278">
        <f>((M21+O21+AJ21+AK21)*'Daten 2019'!R16)+((S21+T21+AN21+AO21)*'Daten 2019'!V16)</f>
        <v>0</v>
      </c>
      <c r="BG21" s="279">
        <f>IF(IF(ISERROR(((BF21)-'Daten 2019'!AU16)/(BF21)),0,((BF21)-'Daten 2019'!AU16)/(BF21))&lt;0,0,IF(ISERROR(((BF21)-'Daten 2019'!AU16)/(BF21)),0,((BF21)-'Daten 2019'!AU16)/(BF21)))</f>
        <v>0</v>
      </c>
      <c r="BH21" s="280">
        <f>BT21/'Daten 2019'!AS16*100</f>
        <v>0</v>
      </c>
      <c r="BI21" s="909"/>
      <c r="BJ21" s="281" t="str">
        <f>IF((M21+O21+AJ21+AK21)&gt;0,((M21+O21+AJ21+AK21)*BG21*IF('Daten 2019'!BN16=TRUE,'Daten 2019'!AF16,0)*'Daten 2019'!AS16/100/(M21+O21+AJ21+AK21))+((M21+O21+AJ21+AK21)*IF('Daten 2019'!BN16=TRUE,'Daten 2019'!R16,'Daten 2019'!D16)*'Daten 2019'!AS16/100/(M21+O21+AJ21+AK21)),"---")</f>
        <v>---</v>
      </c>
      <c r="BK21" s="985"/>
      <c r="BL21" s="281" t="str">
        <f>IF((S21+T21+AN21+AO21)&gt;0,((S21+T21+AN21+AO21)*BG21*IF('Daten 2019'!BN16=TRUE,'Daten 2019'!AJ16,0)*'Daten 2019'!AS16/100/(S21+T21+AN21+AO21))+((S21+T21+AN21+AO21)*IF('Daten 2019'!BN16=TRUE,'Daten 2019'!V16,'Daten 2019'!H16)*'Daten 2019'!AS16/100/(S21+T21+AN21+AO21)),"---")</f>
        <v>---</v>
      </c>
      <c r="BM21" s="911"/>
      <c r="BN21" s="739"/>
      <c r="BO21" s="739"/>
      <c r="BP21" s="739"/>
      <c r="BQ21" s="739"/>
      <c r="BR21" s="739"/>
      <c r="BS21" s="913"/>
      <c r="BT21" s="282">
        <f>IF(ISERROR(((M21+O21+AJ21+AK21)*BJ21)-((M21+O21+AJ21+AK21)*'Daten 2019'!D16*'Daten 2019'!AS16/100)),0,((M21+O21+AJ21+AK21)*BJ21)-((M21+O21+AJ21+AK21)*'Daten 2019'!D16*'Daten 2019'!AS16/100))+IF(ISERROR(((S21+T21+AN21+AO21)*BL21)-((S21+T21+AN21+AO21)*'Daten 2019'!H16*'Daten 2019'!AS16/100)),0,((S21+T21+AN21+AO21)*BL21)-((S21+T21+AN21+AO21)*'Daten 2019'!H16*'Daten 2019'!AS16/100))</f>
        <v>0</v>
      </c>
      <c r="BU21" s="711"/>
      <c r="BV21" s="1001"/>
      <c r="BW21" s="616">
        <f>((M21+O21+AJ21+AK21)*'Daten 2019'!AY21+(S21+T21+AN21+AO21)*'Daten 2019'!BC21)*'Daten 2019'!AS21/100</f>
        <v>0</v>
      </c>
      <c r="BX21" s="369" t="s">
        <v>10</v>
      </c>
      <c r="BY21" s="267"/>
      <c r="BZ21" s="268"/>
      <c r="CA21" s="269"/>
      <c r="CB21" s="268"/>
      <c r="CC21" s="270"/>
      <c r="CD21" s="268"/>
      <c r="CE21" s="268"/>
      <c r="CF21" s="268"/>
      <c r="CG21" s="268"/>
    </row>
    <row r="22" spans="2:85" ht="15.75" customHeight="1" x14ac:dyDescent="0.25">
      <c r="B22" s="896"/>
      <c r="C22" s="999"/>
      <c r="D22" s="549"/>
      <c r="E22" s="455" t="s">
        <v>11</v>
      </c>
      <c r="F22" s="448"/>
      <c r="G22" s="993"/>
      <c r="H22" s="994"/>
      <c r="I22" s="448"/>
      <c r="J22" s="993"/>
      <c r="K22" s="994"/>
      <c r="L22" s="448"/>
      <c r="M22" s="998">
        <f>'TP &amp; AP'!M22:N22</f>
        <v>0</v>
      </c>
      <c r="N22" s="935"/>
      <c r="O22" s="935">
        <f>'TP &amp; AP'!O22:P22</f>
        <v>0</v>
      </c>
      <c r="P22" s="935"/>
      <c r="Q22" s="546">
        <f>'TP &amp; AP'!Q22</f>
        <v>0</v>
      </c>
      <c r="R22" s="546">
        <f>'TP &amp; AP'!R22</f>
        <v>0</v>
      </c>
      <c r="S22" s="567">
        <f>'TP &amp; AP'!S22</f>
        <v>0</v>
      </c>
      <c r="T22" s="567">
        <f>'TP &amp; AP'!T22</f>
        <v>0</v>
      </c>
      <c r="U22" s="837"/>
      <c r="V22" s="838"/>
      <c r="W22" s="838"/>
      <c r="X22" s="838"/>
      <c r="Y22" s="838"/>
      <c r="Z22" s="838"/>
      <c r="AA22" s="838"/>
      <c r="AB22" s="838"/>
      <c r="AC22" s="838"/>
      <c r="AD22" s="838"/>
      <c r="AE22" s="838"/>
      <c r="AF22" s="838"/>
      <c r="AG22" s="838"/>
      <c r="AH22" s="805"/>
      <c r="AI22" s="452"/>
      <c r="AJ22" s="578">
        <f>'TP &amp; AP'!AJ22</f>
        <v>0</v>
      </c>
      <c r="AK22" s="567">
        <f>'TP &amp; AP'!AK22</f>
        <v>0</v>
      </c>
      <c r="AL22" s="567">
        <f>'TP &amp; AP'!AL22</f>
        <v>0</v>
      </c>
      <c r="AM22" s="567">
        <f>'TP &amp; AP'!AM22</f>
        <v>0</v>
      </c>
      <c r="AN22" s="567">
        <f>'TP &amp; AP'!AN22</f>
        <v>0</v>
      </c>
      <c r="AO22" s="567">
        <f>'TP &amp; AP'!AO22</f>
        <v>0</v>
      </c>
      <c r="AP22" s="837"/>
      <c r="AQ22" s="838"/>
      <c r="AR22" s="838"/>
      <c r="AS22" s="838"/>
      <c r="AT22" s="838"/>
      <c r="AU22" s="838"/>
      <c r="AV22" s="838"/>
      <c r="AW22" s="838"/>
      <c r="AX22" s="838"/>
      <c r="AY22" s="838"/>
      <c r="AZ22" s="838"/>
      <c r="BA22" s="838"/>
      <c r="BB22" s="838"/>
      <c r="BC22" s="805"/>
      <c r="BD22" s="260"/>
      <c r="BE22" s="363" t="s">
        <v>11</v>
      </c>
      <c r="BF22" s="285">
        <f>((M22+O22+AJ22+AK22)*'Daten 2019'!R17)+((Q22+R22+AL22+AM22)*'Daten 2019'!T17)+((S22+T22+AN22+AO22)*'Daten 2019'!V17)</f>
        <v>0</v>
      </c>
      <c r="BG22" s="286">
        <f>IF(IF(ISERROR(((BF22)-'Daten 2019'!AU17)/(BF22)),0,((BF22)-'Daten 2019'!AU17)/(BF22))&lt;0,0,IF(ISERROR(((BF22)-'Daten 2019'!AU17)/(BF22)),0,((BF22)-'Daten 2019'!AU17)/(BF22)))</f>
        <v>0</v>
      </c>
      <c r="BH22" s="287">
        <f>BT22/'Daten 2019'!AS17*100</f>
        <v>0</v>
      </c>
      <c r="BI22" s="909"/>
      <c r="BJ22" s="288" t="str">
        <f>IF((M22+O22+AJ22+AK22)&gt;0,((M22+O22+AJ22+AK22)*BG22*IF('Daten 2019'!BN17=TRUE,'Daten 2019'!AF17,'Daten 2019'!#REF!)*'Daten 2019'!AS17/100/(M22+O22+AJ22+AK22))+((M22+O22+AJ22+AK22)*IF('Daten 2019'!BN17=TRUE,'Daten 2019'!R17,'Daten 2019'!D17)*'Daten 2019'!AS17/100/(M22+O22+AJ22+AK22)),"---")</f>
        <v>---</v>
      </c>
      <c r="BK22" s="288" t="str">
        <f>IF((Q22+R22+AL22+AM22)&gt;0,((Q22+R22+AL22+AM22)*BG22*IF('Daten 2019'!BN17=TRUE,'Daten 2019'!AH17,'Daten 2019'!#REF!)*'Daten 2019'!AS17/100/(Q22+R22+AL22+AM22))+((Q22+R22+AL22+AM22)*IF('Daten 2019'!BN17=TRUE,'Daten 2019'!T17,'Daten 2019'!F17)*'Daten 2019'!AS17/100/(Q22+R22+AL22+AM22)),"---")</f>
        <v>---</v>
      </c>
      <c r="BL22" s="288" t="str">
        <f>IF((S22+T22+AN22+AO22)&gt;0,((S22+T22+AN22+AO22)*BG22*IF('Daten 2019'!BN17=TRUE,'Daten 2019'!AJ17,'Daten 2019'!#REF!)*'Daten 2019'!AS17/100/(S22+T22+AN22+AO22))+((S22+T22+AN22+AO22)*IF('Daten 2019'!BN17=TRUE,'Daten 2019'!V17,'Daten 2019'!H17)*'Daten 2019'!AS17/100/(S22+T22+AN22+AO22)),"---")</f>
        <v>---</v>
      </c>
      <c r="BM22" s="911"/>
      <c r="BN22" s="739"/>
      <c r="BO22" s="739"/>
      <c r="BP22" s="739"/>
      <c r="BQ22" s="739"/>
      <c r="BR22" s="739"/>
      <c r="BS22" s="913"/>
      <c r="BT22" s="289">
        <f>IF(ISERROR(((M22+O22+AJ22+AK22)*BJ22)-((M22+O22+AJ22+AK22)*'Daten 2019'!D17*'Daten 2019'!AS17/100)),0,((M22+O22+AJ22+AK22)*BJ22)-((M22+O22+AJ22+AK22)*'Daten 2019'!D17*'Daten 2019'!AS17/100))+IF(ISERROR(((Q22+R22+AL22+AM22)*BK22)-((Q22+R22+AL22+AM22)*'Daten 2019'!F17*'Daten 2019'!AS17/100)),0,((Q22+R22+AL22+AM22)*BK22)-((Q22+R22+AL22+AM22)*'Daten 2019'!F17*'Daten 2019'!AS17/100))+IF(ISERROR(((S22+T22+AN22+AO22)*BL22)-((S22+T22+AN22+AO22)*'Daten 2019'!H17*'Daten 2019'!AS17/100)),0,((S22+T22+AN22+AO22)*BL22)-((S22+T22+AN22+AO22)*'Daten 2019'!H17*'Daten 2019'!AS17/100))</f>
        <v>0</v>
      </c>
      <c r="BU22" s="710">
        <f>BT22+BT23+BT24+BT25</f>
        <v>0</v>
      </c>
      <c r="BV22" s="1001"/>
      <c r="BW22" s="617">
        <f>((M22+O22+AJ22+AK22)*'Daten 2019'!AY22+(S22+T22+AN22+AO22)*'Daten 2019'!BC22+(Q22+R22+AL22+AM22)*'Daten 2019'!BA17)*'Daten 2019'!AS17/100</f>
        <v>0</v>
      </c>
      <c r="BX22" s="363" t="s">
        <v>11</v>
      </c>
      <c r="BY22" s="267"/>
      <c r="BZ22" s="268"/>
      <c r="CA22" s="269"/>
      <c r="CB22" s="268"/>
      <c r="CC22" s="270"/>
      <c r="CD22" s="268"/>
      <c r="CE22" s="268"/>
      <c r="CF22" s="268"/>
      <c r="CG22" s="268"/>
    </row>
    <row r="23" spans="2:85" ht="15.75" customHeight="1" x14ac:dyDescent="0.25">
      <c r="B23" s="896"/>
      <c r="C23" s="999"/>
      <c r="D23" s="547"/>
      <c r="E23" s="455" t="s">
        <v>12</v>
      </c>
      <c r="F23" s="448"/>
      <c r="G23" s="993"/>
      <c r="H23" s="994"/>
      <c r="I23" s="448"/>
      <c r="J23" s="993"/>
      <c r="K23" s="994"/>
      <c r="L23" s="448"/>
      <c r="M23" s="939">
        <f>'TP &amp; AP'!M23:N23</f>
        <v>0</v>
      </c>
      <c r="N23" s="936"/>
      <c r="O23" s="936">
        <f>'TP &amp; AP'!O23:P23</f>
        <v>0</v>
      </c>
      <c r="P23" s="936"/>
      <c r="Q23" s="546">
        <f>'TP &amp; AP'!Q23</f>
        <v>0</v>
      </c>
      <c r="R23" s="546">
        <f>'TP &amp; AP'!R23</f>
        <v>0</v>
      </c>
      <c r="S23" s="564">
        <f>'TP &amp; AP'!S23</f>
        <v>0</v>
      </c>
      <c r="T23" s="564">
        <f>'TP &amp; AP'!T23</f>
        <v>0</v>
      </c>
      <c r="U23" s="837"/>
      <c r="V23" s="838"/>
      <c r="W23" s="838"/>
      <c r="X23" s="838"/>
      <c r="Y23" s="838"/>
      <c r="Z23" s="838"/>
      <c r="AA23" s="838"/>
      <c r="AB23" s="838"/>
      <c r="AC23" s="838"/>
      <c r="AD23" s="838"/>
      <c r="AE23" s="838"/>
      <c r="AF23" s="838"/>
      <c r="AG23" s="838"/>
      <c r="AH23" s="805"/>
      <c r="AI23" s="452"/>
      <c r="AJ23" s="579">
        <f>'TP &amp; AP'!AJ23</f>
        <v>0</v>
      </c>
      <c r="AK23" s="564">
        <f>'TP &amp; AP'!AK23</f>
        <v>0</v>
      </c>
      <c r="AL23" s="564">
        <f>'TP &amp; AP'!AL23</f>
        <v>0</v>
      </c>
      <c r="AM23" s="564">
        <f>'TP &amp; AP'!AM23</f>
        <v>0</v>
      </c>
      <c r="AN23" s="564">
        <f>'TP &amp; AP'!AN23</f>
        <v>0</v>
      </c>
      <c r="AO23" s="564">
        <f>'TP &amp; AP'!AO23</f>
        <v>0</v>
      </c>
      <c r="AP23" s="837"/>
      <c r="AQ23" s="838"/>
      <c r="AR23" s="838"/>
      <c r="AS23" s="838"/>
      <c r="AT23" s="838"/>
      <c r="AU23" s="838"/>
      <c r="AV23" s="838"/>
      <c r="AW23" s="838"/>
      <c r="AX23" s="838"/>
      <c r="AY23" s="838"/>
      <c r="AZ23" s="838"/>
      <c r="BA23" s="838"/>
      <c r="BB23" s="838"/>
      <c r="BC23" s="805"/>
      <c r="BD23" s="260"/>
      <c r="BE23" s="366" t="s">
        <v>12</v>
      </c>
      <c r="BF23" s="273">
        <f>((M23+O23+AJ23+AK23)*'Daten 2019'!R18)+((Q23+R23+AL23+AM23)*'Daten 2019'!T18)+((S23+T23+AN23+AO23)*'Daten 2019'!V18)</f>
        <v>0</v>
      </c>
      <c r="BG23" s="274">
        <f>IF(IF(ISERROR(((BF23)-'Daten 2019'!AU18)/(BF23)),0,((BF23)-'Daten 2019'!AU18)/(BF23))&lt;0,0,IF(ISERROR(((BF23)-'Daten 2019'!AU18)/(BF23)),0,((BF23)-'Daten 2019'!AU18)/(BF23)))</f>
        <v>0</v>
      </c>
      <c r="BH23" s="275">
        <f>BT23/'Daten 2019'!AS18*100</f>
        <v>0</v>
      </c>
      <c r="BI23" s="909"/>
      <c r="BJ23" s="264" t="str">
        <f>IF((M23+O23+AJ23+AK23)&gt;0,((M23+O23+AJ23+AK23)*BG23*IF('Daten 2019'!BN18=TRUE,'Daten 2019'!AF18,'Daten 2019'!#REF!)*'Daten 2019'!AS18/100/(M23+O23+AJ23+AK23))+((M23+O23+AJ23+AK23)*IF('Daten 2019'!BN18=TRUE,'Daten 2019'!R18,'Daten 2019'!D18)*'Daten 2019'!AS18/100/(M23+O23+AJ23+AK23)),"---")</f>
        <v>---</v>
      </c>
      <c r="BK23" s="264" t="str">
        <f>IF((Q23+R23+AL23+AM23)&gt;0,((Q23+R23+AL23+AM23)*BG23*IF('Daten 2019'!BN18=TRUE,'Daten 2019'!AH18,'Daten 2019'!#REF!)*'Daten 2019'!AS18/100/(Q23+R23+AL23+AM23))+((Q23+R23+AL23+AM23)*IF('Daten 2019'!BN18=TRUE,'Daten 2019'!T18,'Daten 2019'!F18)*'Daten 2019'!AS18/100/(Q23+R23+AL23+AM23)),"---")</f>
        <v>---</v>
      </c>
      <c r="BL23" s="264" t="str">
        <f>IF((S23+T23+AN23+AO23)&gt;0,((S23+T23+AN23+AO23)*BG23*IF('Daten 2019'!BN18=TRUE,'Daten 2019'!AJ18,'Daten 2019'!#REF!)*'Daten 2019'!AS18/100/(S23+T23+AN23+AO23))+((S23+T23+AN23+AO23)*IF('Daten 2019'!BN18=TRUE,'Daten 2019'!V18,'Daten 2019'!H18)*'Daten 2019'!AS18/100/(S23+T23+AN23+AO23)),"---")</f>
        <v>---</v>
      </c>
      <c r="BM23" s="911"/>
      <c r="BN23" s="739"/>
      <c r="BO23" s="739"/>
      <c r="BP23" s="739"/>
      <c r="BQ23" s="739"/>
      <c r="BR23" s="739"/>
      <c r="BS23" s="913"/>
      <c r="BT23" s="265">
        <f>IF(ISERROR(((M23+O23+AJ23+AK23)*BJ23)-((M23+O23+AJ23+AK23)*'Daten 2019'!D18*'Daten 2019'!AS18/100)),0,((M23+O23+AJ23+AK23)*BJ23)-((M23+O23+AJ23+AK23)*'Daten 2019'!D18*'Daten 2019'!AS18/100))+IF(ISERROR(((Q23+R23+AL23+AM23)*BK23)-((Q23+R23+AL23+AM23)*'Daten 2019'!F18*'Daten 2019'!AS18/100)),0,((Q23+R23+AL23+AM23)*BK23)-((Q23+R23+AL23+AM23)*'Daten 2019'!F18*'Daten 2019'!AS18/100))+IF(ISERROR(((S23+T23+AN23+AO23)*BL23)-((S23+T23+AN23+AO23)*'Daten 2019'!H18*'Daten 2019'!AS18/100)),0,((S23+T23+AN23+AO23)*BL23)-((S23+T23+AN23+AO23)*'Daten 2019'!H18*'Daten 2019'!AS18/100))</f>
        <v>0</v>
      </c>
      <c r="BU23" s="711"/>
      <c r="BV23" s="1001"/>
      <c r="BW23" s="615">
        <f>((M23+O23+AJ23+AK23)*'Daten 2019'!AY23+(S23+T23+AN23+AO23)*'Daten 2019'!BC23+(Q23+R23+AL23+AM23)*'Daten 2019'!BA18)*'Daten 2019'!AS18/100</f>
        <v>0</v>
      </c>
      <c r="BX23" s="366" t="s">
        <v>12</v>
      </c>
      <c r="BY23" s="267"/>
      <c r="BZ23" s="268"/>
      <c r="CA23" s="269"/>
      <c r="CB23" s="268"/>
      <c r="CC23" s="270"/>
      <c r="CD23" s="268"/>
      <c r="CE23" s="268"/>
      <c r="CF23" s="268"/>
      <c r="CG23" s="268"/>
    </row>
    <row r="24" spans="2:85" ht="15.75" customHeight="1" x14ac:dyDescent="0.25">
      <c r="B24" s="896"/>
      <c r="C24" s="999"/>
      <c r="D24" s="545"/>
      <c r="E24" s="455" t="s">
        <v>15</v>
      </c>
      <c r="F24" s="448"/>
      <c r="G24" s="993"/>
      <c r="H24" s="994"/>
      <c r="I24" s="448"/>
      <c r="J24" s="993"/>
      <c r="K24" s="994"/>
      <c r="L24" s="448"/>
      <c r="M24" s="939">
        <f>'TP &amp; AP'!M24:N24</f>
        <v>0</v>
      </c>
      <c r="N24" s="936"/>
      <c r="O24" s="936">
        <f>'TP &amp; AP'!O24:P24</f>
        <v>0</v>
      </c>
      <c r="P24" s="936"/>
      <c r="Q24" s="546">
        <f>'TP &amp; AP'!Q24</f>
        <v>0</v>
      </c>
      <c r="R24" s="546">
        <f>'TP &amp; AP'!R24</f>
        <v>0</v>
      </c>
      <c r="S24" s="564">
        <f>'TP &amp; AP'!S24</f>
        <v>0</v>
      </c>
      <c r="T24" s="564">
        <f>'TP &amp; AP'!T24</f>
        <v>0</v>
      </c>
      <c r="U24" s="837"/>
      <c r="V24" s="838"/>
      <c r="W24" s="838"/>
      <c r="X24" s="838"/>
      <c r="Y24" s="838"/>
      <c r="Z24" s="838"/>
      <c r="AA24" s="838"/>
      <c r="AB24" s="838"/>
      <c r="AC24" s="838"/>
      <c r="AD24" s="838"/>
      <c r="AE24" s="838"/>
      <c r="AF24" s="838"/>
      <c r="AG24" s="838"/>
      <c r="AH24" s="805"/>
      <c r="AI24" s="452"/>
      <c r="AJ24" s="579">
        <f>'TP &amp; AP'!AJ24</f>
        <v>0</v>
      </c>
      <c r="AK24" s="564">
        <f>'TP &amp; AP'!AK24</f>
        <v>0</v>
      </c>
      <c r="AL24" s="564">
        <f>'TP &amp; AP'!AL24</f>
        <v>0</v>
      </c>
      <c r="AM24" s="564">
        <f>'TP &amp; AP'!AM24</f>
        <v>0</v>
      </c>
      <c r="AN24" s="564">
        <f>'TP &amp; AP'!AN24</f>
        <v>0</v>
      </c>
      <c r="AO24" s="564">
        <f>'TP &amp; AP'!AO24</f>
        <v>0</v>
      </c>
      <c r="AP24" s="837"/>
      <c r="AQ24" s="838"/>
      <c r="AR24" s="838"/>
      <c r="AS24" s="838"/>
      <c r="AT24" s="838"/>
      <c r="AU24" s="838"/>
      <c r="AV24" s="838"/>
      <c r="AW24" s="838"/>
      <c r="AX24" s="838"/>
      <c r="AY24" s="838"/>
      <c r="AZ24" s="838"/>
      <c r="BA24" s="838"/>
      <c r="BB24" s="838"/>
      <c r="BC24" s="805"/>
      <c r="BD24" s="260"/>
      <c r="BE24" s="366" t="s">
        <v>15</v>
      </c>
      <c r="BF24" s="273">
        <f>((M24+O24+AJ24+AK24)*'Daten 2019'!R19)+((Q24+R24+AL24+AM24)*'Daten 2019'!T19)+((S24+T24+AN24+AO24)*'Daten 2019'!V19)</f>
        <v>0</v>
      </c>
      <c r="BG24" s="274">
        <f>IF(IF(ISERROR(((BF24)-'Daten 2019'!AU19)/(BF24)),0,((BF24)-'Daten 2019'!AU19)/(BF24))&lt;0,0,IF(ISERROR(((BF24)-'Daten 2019'!AU19)/(BF24)),0,((BF24)-'Daten 2019'!AU19)/(BF24)))</f>
        <v>0</v>
      </c>
      <c r="BH24" s="275">
        <f>BT24/'Daten 2019'!AS19*100</f>
        <v>0</v>
      </c>
      <c r="BI24" s="909"/>
      <c r="BJ24" s="264" t="str">
        <f>IF((M24+O24+AJ24+AK24)&gt;0,((M24+O24+AJ24+AK24)*BG24*IF('Daten 2019'!BN19=TRUE,'Daten 2019'!AF19,'Daten 2019'!#REF!)*'Daten 2019'!AS19/100/(M24+O24+AJ24+AK24))+((M24+O24+AJ24+AK24)*IF('Daten 2019'!BN19=TRUE,'Daten 2019'!R19,'Daten 2019'!D19)*'Daten 2019'!AS19/100/(M24+O24+AJ24+AK24)),"---")</f>
        <v>---</v>
      </c>
      <c r="BK24" s="264" t="str">
        <f>IF((Q24+R24+AL24+AM24)&gt;0,((Q24+R24+AL24+AM24)*BG24*IF('Daten 2019'!BN19=TRUE,'Daten 2019'!AH19,'Daten 2019'!#REF!)*'Daten 2019'!AS19/100/(Q24+R24+AL24+AM24))+((Q24+R24+AL24+AM24)*IF('Daten 2019'!BN19=TRUE,'Daten 2019'!T19,'Daten 2019'!F19)*'Daten 2019'!AS19/100/(Q24+R24+AL24+AM24)),"---")</f>
        <v>---</v>
      </c>
      <c r="BL24" s="264" t="str">
        <f>IF((S24+T24+AN24+AO24)&gt;0,((S24+T24+AN24+AO24)*BG24*IF('Daten 2019'!BN19=TRUE,'Daten 2019'!AJ19,'Daten 2019'!#REF!)*'Daten 2019'!AS19/100/(S24+T24+AN24+AO24))+((S24+T24+AN24+AO24)*IF('Daten 2019'!BN19=TRUE,'Daten 2019'!V19,'Daten 2019'!H19)*'Daten 2019'!AS19/100/(S24+T24+AN24+AO24)),"---")</f>
        <v>---</v>
      </c>
      <c r="BM24" s="911"/>
      <c r="BN24" s="739"/>
      <c r="BO24" s="739"/>
      <c r="BP24" s="739"/>
      <c r="BQ24" s="739"/>
      <c r="BR24" s="739"/>
      <c r="BS24" s="913"/>
      <c r="BT24" s="265">
        <f>IF(ISERROR(((M24+O24+AJ24+AK24)*BJ24)-((M24+O24+AJ24+AK24)*'Daten 2019'!D19*'Daten 2019'!AS19/100)),0,((M24+O24+AJ24+AK24)*BJ24)-((M24+O24+AJ24+AK24)*'Daten 2019'!D19*'Daten 2019'!AS19/100))+IF(ISERROR(((Q24+R24+AL24+AM24)*BK24)-((Q24+R24+AL24+AM24)*'Daten 2019'!F19*'Daten 2019'!AS19/100)),0,((Q24+R24+AL24+AM24)*BK24)-((Q24+R24+AL24+AM24)*'Daten 2019'!F19*'Daten 2019'!AS19/100))+IF(ISERROR(((S24+T24+AN24+AO24)*BL24)-((S24+T24+AN24+AO24)*'Daten 2019'!H19*'Daten 2019'!AS19/100)),0,((S24+T24+AN24+AO24)*BL24)-((S24+T24+AN24+AO24)*'Daten 2019'!H19*'Daten 2019'!AS19/100))</f>
        <v>0</v>
      </c>
      <c r="BU24" s="711"/>
      <c r="BV24" s="1001"/>
      <c r="BW24" s="615">
        <f>((M24+O24+AJ24+AK24)*'Daten 2019'!AY24+(S24+T24+AN24+AO24)*'Daten 2019'!BC24+(Q24+R24+AL24+AM24)*'Daten 2019'!BA19)*'Daten 2019'!AS19/100</f>
        <v>0</v>
      </c>
      <c r="BX24" s="366" t="s">
        <v>15</v>
      </c>
      <c r="BY24" s="267"/>
      <c r="BZ24" s="268"/>
      <c r="CA24" s="269"/>
      <c r="CB24" s="268"/>
      <c r="CC24" s="270"/>
      <c r="CD24" s="268"/>
      <c r="CE24" s="268"/>
      <c r="CF24" s="268"/>
      <c r="CG24" s="268"/>
    </row>
    <row r="25" spans="2:85" ht="16.5" customHeight="1" thickBot="1" x14ac:dyDescent="0.3">
      <c r="B25" s="896"/>
      <c r="C25" s="999"/>
      <c r="D25" s="548"/>
      <c r="E25" s="455" t="s">
        <v>14</v>
      </c>
      <c r="F25" s="448"/>
      <c r="G25" s="993"/>
      <c r="H25" s="994"/>
      <c r="I25" s="448"/>
      <c r="J25" s="993"/>
      <c r="K25" s="994"/>
      <c r="L25" s="448"/>
      <c r="M25" s="972">
        <f>'TP &amp; AP'!M25:N25</f>
        <v>0</v>
      </c>
      <c r="N25" s="967"/>
      <c r="O25" s="967">
        <f>'TP &amp; AP'!O25:P25</f>
        <v>0</v>
      </c>
      <c r="P25" s="967"/>
      <c r="Q25" s="558">
        <f>'TP &amp; AP'!Q25</f>
        <v>0</v>
      </c>
      <c r="R25" s="558">
        <f>'TP &amp; AP'!R25</f>
        <v>0</v>
      </c>
      <c r="S25" s="568">
        <f>'TP &amp; AP'!S25</f>
        <v>0</v>
      </c>
      <c r="T25" s="568">
        <f>'TP &amp; AP'!T25</f>
        <v>0</v>
      </c>
      <c r="U25" s="837"/>
      <c r="V25" s="838"/>
      <c r="W25" s="838"/>
      <c r="X25" s="838"/>
      <c r="Y25" s="838"/>
      <c r="Z25" s="838"/>
      <c r="AA25" s="838"/>
      <c r="AB25" s="838"/>
      <c r="AC25" s="838"/>
      <c r="AD25" s="838"/>
      <c r="AE25" s="838"/>
      <c r="AF25" s="838"/>
      <c r="AG25" s="838"/>
      <c r="AH25" s="805"/>
      <c r="AI25" s="452"/>
      <c r="AJ25" s="580">
        <f>'TP &amp; AP'!AJ25</f>
        <v>0</v>
      </c>
      <c r="AK25" s="568">
        <f>'TP &amp; AP'!AK25</f>
        <v>0</v>
      </c>
      <c r="AL25" s="568">
        <f>'TP &amp; AP'!AL25</f>
        <v>0</v>
      </c>
      <c r="AM25" s="568">
        <f>'TP &amp; AP'!AM25</f>
        <v>0</v>
      </c>
      <c r="AN25" s="568">
        <f>'TP &amp; AP'!AN25</f>
        <v>0</v>
      </c>
      <c r="AO25" s="568">
        <f>'TP &amp; AP'!AO25</f>
        <v>0</v>
      </c>
      <c r="AP25" s="837"/>
      <c r="AQ25" s="838"/>
      <c r="AR25" s="838"/>
      <c r="AS25" s="838"/>
      <c r="AT25" s="838"/>
      <c r="AU25" s="838"/>
      <c r="AV25" s="838"/>
      <c r="AW25" s="838"/>
      <c r="AX25" s="838"/>
      <c r="AY25" s="838"/>
      <c r="AZ25" s="838"/>
      <c r="BA25" s="838"/>
      <c r="BB25" s="838"/>
      <c r="BC25" s="805"/>
      <c r="BD25" s="260"/>
      <c r="BE25" s="369" t="s">
        <v>14</v>
      </c>
      <c r="BF25" s="278">
        <f>((M25+O25+AJ25+AK25)*'Daten 2019'!R20)+((Q25+R25+AL25+AM25)*'Daten 2019'!T20)+((S25+T25+AN25+AO25)*'Daten 2019'!V20)</f>
        <v>0</v>
      </c>
      <c r="BG25" s="279">
        <f>IF(IF(ISERROR(((BF25)-'Daten 2019'!AU20)/(BF25)),0,((BF25)-'Daten 2019'!AU20)/(BF25))&lt;0,0,IF(ISERROR(((BF25)-'Daten 2019'!AU20)/(BF25)),0,((BF25)-'Daten 2019'!AU20)/(BF25)))</f>
        <v>0</v>
      </c>
      <c r="BH25" s="280">
        <f>BT25/'Daten 2019'!AS20*100</f>
        <v>0</v>
      </c>
      <c r="BI25" s="909"/>
      <c r="BJ25" s="281" t="str">
        <f>IF((M25+O25+AJ25+AK25)&gt;0,((M25+O25+AJ25+AK25)*BG25*IF('Daten 2019'!BN20=TRUE,'Daten 2019'!AF20,'Daten 2019'!#REF!)*'Daten 2019'!AS20/100/(M25+O25+AJ25+AK25))+((M25+O25+AJ25+AK25)*IF('Daten 2019'!BN20=TRUE,'Daten 2019'!R20,'Daten 2019'!D20)*'Daten 2019'!AS20/100/(M25+O25+AJ25+AK25)),"---")</f>
        <v>---</v>
      </c>
      <c r="BK25" s="281" t="str">
        <f>IF((Q25+R25+AL25+AM25)&gt;0,((Q25+R25+AL25+AM25)*BG25*IF('Daten 2019'!BN20=TRUE,'Daten 2019'!AH20,'Daten 2019'!#REF!)*'Daten 2019'!AS20/100/(Q25+R25+AL25+AM25))+((Q25+R25+AL25+AM25)*IF('Daten 2019'!BN20=TRUE,'Daten 2019'!T20,'Daten 2019'!F20)*'Daten 2019'!AS20/100/(Q25+R25+AL25+AM25)),"---")</f>
        <v>---</v>
      </c>
      <c r="BL25" s="281" t="str">
        <f>IF((S25+T25+AN25+AO25)&gt;0,((S25+T25+AN25+AO25)*BG25*IF('Daten 2019'!BN20=TRUE,'Daten 2019'!AJ20,'Daten 2019'!#REF!)*'Daten 2019'!AS20/100/(S25+T25+AN25+AO25))+((S25+T25+AN25+AO25)*IF('Daten 2019'!BN20=TRUE,'Daten 2019'!V20,'Daten 2019'!H20)*'Daten 2019'!AS20/100/(S25+T25+AN25+AO25)),"---")</f>
        <v>---</v>
      </c>
      <c r="BM25" s="911"/>
      <c r="BN25" s="739"/>
      <c r="BO25" s="739"/>
      <c r="BP25" s="739"/>
      <c r="BQ25" s="739"/>
      <c r="BR25" s="739"/>
      <c r="BS25" s="913"/>
      <c r="BT25" s="282">
        <f>IF(ISERROR(((M25+O25+AJ25+AK25)*BJ25)-((M25+O25+AJ25+AK25)*'Daten 2019'!D20*'Daten 2019'!AS20/100)),0,((M25+O25+AJ25+AK25)*BJ25)-((M25+O25+AJ25+AK25)*'Daten 2019'!D20*'Daten 2019'!AS20/100))+IF(ISERROR(((Q25+R25+AL25+AM25)*BK25)-((Q25+R25+AL25+AM25)*'Daten 2019'!F20*'Daten 2019'!AS20/100)),0,((Q25+R25+AL25+AM25)*BK25)-((Q25+R25+AL25+AM25)*'Daten 2019'!F20*'Daten 2019'!AS20/100))+IF(ISERROR(((S25+T25+AN25+AO25)*BL25)-((S25+T25+AN25+AO25)*'Daten 2019'!H20*'Daten 2019'!AS20/100)),0,((S25+T25+AN25+AO25)*BL25)-((S25+T25+AN25+AO25)*'Daten 2019'!H20*'Daten 2019'!AS20/100))</f>
        <v>0</v>
      </c>
      <c r="BU25" s="712"/>
      <c r="BV25" s="1001"/>
      <c r="BW25" s="616">
        <f>((M25+O25+AJ25+AK25)*'Daten 2019'!AY25+(S25+T25+AN25+AO25)*'Daten 2019'!BC25+(Q25+R25+AL25+AM25)*'Daten 2019'!BA20)*'Daten 2019'!AS20/100</f>
        <v>0</v>
      </c>
      <c r="BX25" s="369" t="s">
        <v>14</v>
      </c>
      <c r="BY25" s="267"/>
      <c r="BZ25" s="268"/>
      <c r="CA25" s="269"/>
      <c r="CB25" s="268"/>
      <c r="CC25" s="270"/>
      <c r="CD25" s="268"/>
      <c r="CE25" s="268"/>
      <c r="CF25" s="268"/>
      <c r="CG25" s="268"/>
    </row>
    <row r="26" spans="2:85" ht="15.75" customHeight="1" x14ac:dyDescent="0.25">
      <c r="B26" s="896"/>
      <c r="C26" s="999"/>
      <c r="D26" s="549"/>
      <c r="E26" s="455" t="s">
        <v>51</v>
      </c>
      <c r="F26" s="448"/>
      <c r="G26" s="993"/>
      <c r="H26" s="994"/>
      <c r="I26" s="550"/>
      <c r="J26" s="993"/>
      <c r="K26" s="994"/>
      <c r="L26" s="448"/>
      <c r="M26" s="998">
        <f>'TP &amp; AP'!M26:N26</f>
        <v>0</v>
      </c>
      <c r="N26" s="935"/>
      <c r="O26" s="935">
        <f>'TP &amp; AP'!O26:P26</f>
        <v>0</v>
      </c>
      <c r="P26" s="935"/>
      <c r="Q26" s="546">
        <f>'TP &amp; AP'!Q26</f>
        <v>0</v>
      </c>
      <c r="R26" s="546">
        <f>'TP &amp; AP'!R26</f>
        <v>0</v>
      </c>
      <c r="S26" s="567">
        <f>'TP &amp; AP'!S26</f>
        <v>0</v>
      </c>
      <c r="T26" s="567">
        <f>'TP &amp; AP'!T26</f>
        <v>0</v>
      </c>
      <c r="U26" s="837"/>
      <c r="V26" s="838"/>
      <c r="W26" s="838"/>
      <c r="X26" s="838"/>
      <c r="Y26" s="838"/>
      <c r="Z26" s="838"/>
      <c r="AA26" s="838"/>
      <c r="AB26" s="838"/>
      <c r="AC26" s="838"/>
      <c r="AD26" s="838"/>
      <c r="AE26" s="838"/>
      <c r="AF26" s="838"/>
      <c r="AG26" s="838"/>
      <c r="AH26" s="805"/>
      <c r="AI26" s="452"/>
      <c r="AJ26" s="578">
        <f>'TP &amp; AP'!AJ26</f>
        <v>0</v>
      </c>
      <c r="AK26" s="567">
        <f>'TP &amp; AP'!AK26</f>
        <v>0</v>
      </c>
      <c r="AL26" s="567">
        <f>'TP &amp; AP'!AL26</f>
        <v>0</v>
      </c>
      <c r="AM26" s="567">
        <f>'TP &amp; AP'!AM26</f>
        <v>0</v>
      </c>
      <c r="AN26" s="567">
        <f>'TP &amp; AP'!AN26</f>
        <v>0</v>
      </c>
      <c r="AO26" s="567">
        <f>'TP &amp; AP'!AO26</f>
        <v>0</v>
      </c>
      <c r="AP26" s="837"/>
      <c r="AQ26" s="838"/>
      <c r="AR26" s="838"/>
      <c r="AS26" s="838"/>
      <c r="AT26" s="838"/>
      <c r="AU26" s="838"/>
      <c r="AV26" s="838"/>
      <c r="AW26" s="838"/>
      <c r="AX26" s="838"/>
      <c r="AY26" s="838"/>
      <c r="AZ26" s="838"/>
      <c r="BA26" s="838"/>
      <c r="BB26" s="838"/>
      <c r="BC26" s="805"/>
      <c r="BD26" s="260"/>
      <c r="BE26" s="363" t="s">
        <v>51</v>
      </c>
      <c r="BF26" s="285">
        <f>((M26+O26+AJ26+AK26)*'Daten 2019'!R21)+((Q26+R26+AL26+AM26)*'Daten 2019'!T21)+((S26+T26+AN26+AO26)*'Daten 2019'!V21)</f>
        <v>0</v>
      </c>
      <c r="BG26" s="286">
        <f>IF(IF(ISERROR(((BF26)-'Daten 2019'!AU21)/(BF26)),0,((BF26)-'Daten 2019'!AU21)/(BF26))&lt;0,0,IF(ISERROR(((BF26)-'Daten 2019'!AU21)/(BF26)),0,((BF26)-'Daten 2019'!AU21)/(BF26)))</f>
        <v>0</v>
      </c>
      <c r="BH26" s="287">
        <f>BT26/'Daten 2019'!AS21*100</f>
        <v>0</v>
      </c>
      <c r="BI26" s="909"/>
      <c r="BJ26" s="288" t="str">
        <f>IF((M26+O26+AJ26+AK26)&gt;0,((M26+O26+AJ26+AK26)*BG26*IF('Daten 2019'!BN21=TRUE,'Daten 2019'!AF21,'Daten 2019'!#REF!)*'Daten 2019'!AS21/100/(M26+O26+AJ26+AK26))+((M26+O26+AJ26+AK26)*IF('Daten 2019'!BN21=TRUE,'Daten 2019'!R21,'Daten 2019'!D21)*'Daten 2019'!AS21/100/(M26+O26+AJ26+AK26)),"---")</f>
        <v>---</v>
      </c>
      <c r="BK26" s="288" t="str">
        <f>IF((Q26+R26+AL26+AM26)&gt;0,((Q26+R26+AL26+AM26)*BG26*IF('Daten 2019'!BN21=TRUE,'Daten 2019'!AH21,'Daten 2019'!#REF!)*'Daten 2019'!AS21/100/(Q26+R26+AL26+AM26))+((Q26+R26+AL26+AM26)*IF('Daten 2019'!BN21=TRUE,'Daten 2019'!T21,'Daten 2019'!F21)*'Daten 2019'!AS21/100/(Q26+R26+AL26+AM26)),"---")</f>
        <v>---</v>
      </c>
      <c r="BL26" s="288" t="str">
        <f>IF((S26+T26+AN26+AO26)&gt;0,((S26+T26+AN26+AO26)*BG26*IF('Daten 2019'!BN21=TRUE,'Daten 2019'!AJ21,'Daten 2019'!#REF!)*'Daten 2019'!AS21/100/(S26+T26+AN26+AO26))+((S26+T26+AN26+AO26)*IF('Daten 2019'!BN21=TRUE,'Daten 2019'!V21,'Daten 2019'!H21)*'Daten 2019'!AS21/100/(S26+T26+AN26+AO26)),"---")</f>
        <v>---</v>
      </c>
      <c r="BM26" s="911"/>
      <c r="BN26" s="739"/>
      <c r="BO26" s="739"/>
      <c r="BP26" s="739"/>
      <c r="BQ26" s="739"/>
      <c r="BR26" s="739"/>
      <c r="BS26" s="913"/>
      <c r="BT26" s="289">
        <f>IF(ISERROR(((M26+O26+AJ26+AK26)*BJ26)-((M26+O26+AJ26+AK26)*'Daten 2019'!D21*'Daten 2019'!AS21/100)),0,((M26+O26+AJ26+AK26)*BJ26)-((M26+O26+AJ26+AK26)*'Daten 2019'!D21*'Daten 2019'!AS21/100))+IF(ISERROR(((Q26+R26+AL26+AM26)*BK26)-((Q26+R26+AL26+AM26)*'Daten 2019'!F21*'Daten 2019'!AS21/100)),0,((Q26+R26+AL26+AM26)*BK26)-((Q26+R26+AL26+AM26)*'Daten 2019'!F21*'Daten 2019'!AS21/100))+IF(ISERROR(((S26+T26+AN26+AO26)*BL26)-((S26+T26+AN26+AO26)*'Daten 2019'!H21*'Daten 2019'!AS21/100)),0,((S26+T26+AN26+AO26)*BL26)-((S26+T26+AN26+AO26)*'Daten 2019'!H21*'Daten 2019'!AS21/100))</f>
        <v>0</v>
      </c>
      <c r="BU26" s="710">
        <f>BT26+BT27+BT28+BT29</f>
        <v>0</v>
      </c>
      <c r="BV26" s="1001"/>
      <c r="BW26" s="617">
        <f>((M26+O26+AJ26+AK26)*'Daten 2019'!AY26+(S26+T26+AN26+AO26)*'Daten 2019'!BC26+(Q26+R26+AL26+AM26)*'Daten 2019'!BA21)*'Daten 2019'!AS21/100</f>
        <v>0</v>
      </c>
      <c r="BX26" s="363" t="s">
        <v>51</v>
      </c>
      <c r="BY26" s="267"/>
      <c r="BZ26" s="268"/>
      <c r="CA26" s="269"/>
      <c r="CB26" s="268"/>
      <c r="CC26" s="270"/>
      <c r="CD26" s="268"/>
      <c r="CE26" s="268"/>
      <c r="CF26" s="268"/>
      <c r="CG26" s="268"/>
    </row>
    <row r="27" spans="2:85" ht="15.75" customHeight="1" x14ac:dyDescent="0.25">
      <c r="B27" s="896"/>
      <c r="C27" s="999"/>
      <c r="D27" s="547"/>
      <c r="E27" s="455" t="s">
        <v>52</v>
      </c>
      <c r="F27" s="448"/>
      <c r="G27" s="993"/>
      <c r="H27" s="994"/>
      <c r="I27" s="448"/>
      <c r="J27" s="993"/>
      <c r="K27" s="994"/>
      <c r="L27" s="448"/>
      <c r="M27" s="939">
        <f>'TP &amp; AP'!M27:N27</f>
        <v>0</v>
      </c>
      <c r="N27" s="936"/>
      <c r="O27" s="936">
        <f>'TP &amp; AP'!O27:P27</f>
        <v>0</v>
      </c>
      <c r="P27" s="936"/>
      <c r="Q27" s="546">
        <f>'TP &amp; AP'!Q27</f>
        <v>0</v>
      </c>
      <c r="R27" s="546">
        <f>'TP &amp; AP'!R27</f>
        <v>0</v>
      </c>
      <c r="S27" s="564">
        <f>'TP &amp; AP'!S27</f>
        <v>0</v>
      </c>
      <c r="T27" s="564">
        <f>'TP &amp; AP'!T27</f>
        <v>0</v>
      </c>
      <c r="U27" s="837"/>
      <c r="V27" s="838"/>
      <c r="W27" s="838"/>
      <c r="X27" s="838"/>
      <c r="Y27" s="838"/>
      <c r="Z27" s="838"/>
      <c r="AA27" s="838"/>
      <c r="AB27" s="838"/>
      <c r="AC27" s="838"/>
      <c r="AD27" s="838"/>
      <c r="AE27" s="838"/>
      <c r="AF27" s="838"/>
      <c r="AG27" s="838"/>
      <c r="AH27" s="805"/>
      <c r="AI27" s="459"/>
      <c r="AJ27" s="579">
        <f>'TP &amp; AP'!AJ27</f>
        <v>0</v>
      </c>
      <c r="AK27" s="564">
        <f>'TP &amp; AP'!AK27</f>
        <v>0</v>
      </c>
      <c r="AL27" s="564">
        <f>'TP &amp; AP'!AL27</f>
        <v>0</v>
      </c>
      <c r="AM27" s="564">
        <f>'TP &amp; AP'!AM27</f>
        <v>0</v>
      </c>
      <c r="AN27" s="564">
        <f>'TP &amp; AP'!AN27</f>
        <v>0</v>
      </c>
      <c r="AO27" s="564">
        <f>'TP &amp; AP'!AO27</f>
        <v>0</v>
      </c>
      <c r="AP27" s="837"/>
      <c r="AQ27" s="838"/>
      <c r="AR27" s="838"/>
      <c r="AS27" s="838"/>
      <c r="AT27" s="838"/>
      <c r="AU27" s="838"/>
      <c r="AV27" s="838"/>
      <c r="AW27" s="838"/>
      <c r="AX27" s="838"/>
      <c r="AY27" s="838"/>
      <c r="AZ27" s="838"/>
      <c r="BA27" s="838"/>
      <c r="BB27" s="838"/>
      <c r="BC27" s="805"/>
      <c r="BD27" s="260"/>
      <c r="BE27" s="366" t="s">
        <v>52</v>
      </c>
      <c r="BF27" s="273">
        <f>((M27+O27+AJ27+AK27)*'Daten 2019'!R22)+((Q27+R27+AL27+AM27)*'Daten 2019'!T22)+((S27+T27+AN27+AO27)*'Daten 2019'!V22)</f>
        <v>0</v>
      </c>
      <c r="BG27" s="274">
        <f>IF(IF(IF(ISERROR(((BF27)-'Daten 2019'!AU22)/(BF27)),0,((BF27)-'Daten 2019'!AU22)/(BF27))&gt;0.5,('Daten 2019'!AU22+0.5*(IF(BF27&lt;'Daten 2019'!AV22,BF27,'Daten 2019'!AV22)-2*'Daten 2019'!AU22))/BF27,IF(ISERROR(((BF27)-'Daten 2019'!AU22)/(BF27)),0,((BF27)-'Daten 2019'!AU22)/(BF27)))&lt;0,0,IF(IF(ISERROR(((BF27)-'Daten 2019'!AU22)/(BF27)),0,((BF27)-'Daten 2019'!AU22)/(BF27))&gt;0.5,('Daten 2019'!AU22+0.5*(IF(BF27&lt;'Daten 2019'!AV22,BF27,'Daten 2019'!AV22)-2*'Daten 2019'!AU22))/BF27,IF(ISERROR(((BF27)-'Daten 2019'!AU22)/(BF27)),0,((BF27)-'Daten 2019'!AU22)/(BF27))))</f>
        <v>0</v>
      </c>
      <c r="BH27" s="275">
        <f>BT27/'Daten 2019'!AS22*100</f>
        <v>0</v>
      </c>
      <c r="BI27" s="909"/>
      <c r="BJ27" s="264" t="str">
        <f>IF((M27+O27+AJ27+AK27)&gt;0,((M27+O27+AJ27+AK27)*BG27*IF('Daten 2019'!BN22=TRUE,'Daten 2019'!AF22,'Daten 2019'!#REF!)*'Daten 2019'!AS22/100/(M27+O27+AJ27+AK27))+((M27+O27+AJ27+AK27)*IF('Daten 2019'!BN22=TRUE,'Daten 2019'!R22,'Daten 2019'!D22)*'Daten 2019'!AS22/100/(M27+O27+AJ27+AK27)),"---")</f>
        <v>---</v>
      </c>
      <c r="BK27" s="264" t="str">
        <f>IF((Q27+R27+AL27+AM27)&gt;0,((Q27+R27+AL27+AM27)*BG27*IF('Daten 2019'!BN22=TRUE,'Daten 2019'!AH22,'Daten 2019'!#REF!)*'Daten 2019'!AS22/100/(Q27+R27+AL27+AM27))+((Q27+R27+AL27+AM27)*IF('Daten 2019'!BN22=TRUE,'Daten 2019'!T22,'Daten 2019'!F22)*'Daten 2019'!AS22/100/(Q27+R27+AL27+AM27)),"---")</f>
        <v>---</v>
      </c>
      <c r="BL27" s="264" t="str">
        <f>IF((S27+T27+AN27+AO27)&gt;0,((S27+T27+AN27+AO27)*BG27*IF('Daten 2019'!BN22=TRUE,'Daten 2019'!AJ22,'Daten 2019'!#REF!)*'Daten 2019'!AS22/100/(S27+T27+AN27+AO27))+((S27+T27+AN27+AO27)*IF('Daten 2019'!BN22=TRUE,'Daten 2019'!V22,'Daten 2019'!H22)*'Daten 2019'!AS22/100/(S27+T27+AN27+AO27)),"---")</f>
        <v>---</v>
      </c>
      <c r="BM27" s="911"/>
      <c r="BN27" s="739"/>
      <c r="BO27" s="739"/>
      <c r="BP27" s="739"/>
      <c r="BQ27" s="739"/>
      <c r="BR27" s="739"/>
      <c r="BS27" s="913"/>
      <c r="BT27" s="265">
        <f>IF(ISERROR(((M27+O27+AJ27+AK27)*BJ27)-((M27+O27+AJ27+AK27)*'Daten 2019'!D22*'Daten 2019'!AS22/100)),0,((M27+O27+AJ27+AK27)*BJ27)-((M27+O27+AJ27+AK27)*'Daten 2019'!D22*'Daten 2019'!AS22/100))+IF(ISERROR(((Q27+R27+AL27+AM27)*BK27)-((Q27+R27+AL27+AM27)*'Daten 2019'!F22*'Daten 2019'!AS22/100)),0,((Q27+R27+AL27+AM27)*BK27)-((Q27+R27+AL27+AM27)*'Daten 2019'!F22*'Daten 2019'!AS22/100))+IF(ISERROR(((S27+T27+AN27+AO27)*BL27)-((S27+T27+AN27+AO27)*'Daten 2019'!H22*'Daten 2019'!AS22/100)),0,((S27+T27+AN27+AO27)*BL27)-((S27+T27+AN27+AO27)*'Daten 2019'!H22*'Daten 2019'!AS22/100))</f>
        <v>0</v>
      </c>
      <c r="BU27" s="711"/>
      <c r="BV27" s="1001"/>
      <c r="BW27" s="615">
        <f>((M27+O27+AJ27+AK27)*'Daten 2019'!AY27+(S27+T27+AN27+AO27)*'Daten 2019'!BC27+(Q27+R27+AL27+AM27)*'Daten 2019'!BA22)*'Daten 2019'!AS22/100</f>
        <v>0</v>
      </c>
      <c r="BX27" s="366" t="s">
        <v>52</v>
      </c>
      <c r="BY27" s="267"/>
      <c r="BZ27" s="268"/>
      <c r="CA27" s="269"/>
      <c r="CB27" s="268"/>
      <c r="CC27" s="270"/>
      <c r="CD27" s="268"/>
      <c r="CE27" s="268"/>
      <c r="CF27" s="268"/>
      <c r="CG27" s="268"/>
    </row>
    <row r="28" spans="2:85" ht="15.75" customHeight="1" x14ac:dyDescent="0.25">
      <c r="B28" s="896"/>
      <c r="C28" s="999"/>
      <c r="D28" s="545"/>
      <c r="E28" s="455" t="s">
        <v>53</v>
      </c>
      <c r="F28" s="448"/>
      <c r="G28" s="993"/>
      <c r="H28" s="994"/>
      <c r="I28" s="448"/>
      <c r="J28" s="993"/>
      <c r="K28" s="994"/>
      <c r="L28" s="448"/>
      <c r="M28" s="939">
        <f>'TP &amp; AP'!M28:N28</f>
        <v>0</v>
      </c>
      <c r="N28" s="936"/>
      <c r="O28" s="936">
        <f>'TP &amp; AP'!O28:P28</f>
        <v>0</v>
      </c>
      <c r="P28" s="936"/>
      <c r="Q28" s="546">
        <f>'TP &amp; AP'!Q28</f>
        <v>0</v>
      </c>
      <c r="R28" s="546">
        <f>'TP &amp; AP'!R28</f>
        <v>0</v>
      </c>
      <c r="S28" s="564">
        <f>'TP &amp; AP'!S28</f>
        <v>0</v>
      </c>
      <c r="T28" s="564">
        <f>'TP &amp; AP'!T28</f>
        <v>0</v>
      </c>
      <c r="U28" s="837"/>
      <c r="V28" s="838"/>
      <c r="W28" s="838"/>
      <c r="X28" s="838"/>
      <c r="Y28" s="838"/>
      <c r="Z28" s="838"/>
      <c r="AA28" s="838"/>
      <c r="AB28" s="838"/>
      <c r="AC28" s="838"/>
      <c r="AD28" s="838"/>
      <c r="AE28" s="838"/>
      <c r="AF28" s="838"/>
      <c r="AG28" s="838"/>
      <c r="AH28" s="805"/>
      <c r="AI28" s="459"/>
      <c r="AJ28" s="579">
        <f>'TP &amp; AP'!AJ28</f>
        <v>0</v>
      </c>
      <c r="AK28" s="564">
        <f>'TP &amp; AP'!AK28</f>
        <v>0</v>
      </c>
      <c r="AL28" s="564">
        <f>'TP &amp; AP'!AL28</f>
        <v>0</v>
      </c>
      <c r="AM28" s="564">
        <f>'TP &amp; AP'!AM28</f>
        <v>0</v>
      </c>
      <c r="AN28" s="564">
        <f>'TP &amp; AP'!AN28</f>
        <v>0</v>
      </c>
      <c r="AO28" s="564">
        <f>'TP &amp; AP'!AO28</f>
        <v>0</v>
      </c>
      <c r="AP28" s="837"/>
      <c r="AQ28" s="838"/>
      <c r="AR28" s="838"/>
      <c r="AS28" s="838"/>
      <c r="AT28" s="838"/>
      <c r="AU28" s="838"/>
      <c r="AV28" s="838"/>
      <c r="AW28" s="838"/>
      <c r="AX28" s="838"/>
      <c r="AY28" s="838"/>
      <c r="AZ28" s="838"/>
      <c r="BA28" s="838"/>
      <c r="BB28" s="838"/>
      <c r="BC28" s="805"/>
      <c r="BD28" s="260"/>
      <c r="BE28" s="366" t="s">
        <v>53</v>
      </c>
      <c r="BF28" s="273">
        <f>((M28+O28+AJ28+AK28)*'Daten 2019'!R23)+((Q28+R28+AL28+AM28)*'Daten 2019'!T23)+((S28+T28+AN28+AO28)*'Daten 2019'!V23)</f>
        <v>0</v>
      </c>
      <c r="BG28" s="274">
        <f>IF(IF(IF(ISERROR(((BF28)-'Daten 2019'!AU23)/(BF28)),0,((BF28)-'Daten 2019'!AU23)/(BF28))&gt;0.5,('Daten 2019'!AU23+0.5*(IF(BF28&lt;'Daten 2019'!AV23,BF28,'Daten 2019'!AV23)-2*'Daten 2019'!AU23))/BF28,IF(ISERROR(((BF28)-'Daten 2019'!AU23)/(BF28)),0,((BF28)-'Daten 2019'!AU23)/(BF28)))&lt;0,0,IF(IF(ISERROR(((BF28)-'Daten 2019'!AU23)/(BF28)),0,((BF28)-'Daten 2019'!AU23)/(BF28))&gt;0.5,('Daten 2019'!AU23+0.5*(IF(BF28&lt;'Daten 2019'!AV23,BF28,'Daten 2019'!AV23)-2*'Daten 2019'!AU23))/BF28,IF(ISERROR(((BF28)-'Daten 2019'!AU23)/(BF28)),0,((BF28)-'Daten 2019'!AU23)/(BF28))))</f>
        <v>0</v>
      </c>
      <c r="BH28" s="275">
        <f>BT28/'Daten 2019'!AS23*100</f>
        <v>0</v>
      </c>
      <c r="BI28" s="909"/>
      <c r="BJ28" s="264" t="str">
        <f>IF((M28+O28+AJ28+AK28)&gt;0,((M28+O28+AJ28+AK28)*BG28*IF('Daten 2019'!BN23=TRUE,'Daten 2019'!AF23,'Daten 2019'!#REF!)*'Daten 2019'!AS23/100/(M28+O28+AJ28+AK28))+((M28+O28+AJ28+AK28)*IF('Daten 2019'!BN23=TRUE,'Daten 2019'!R23,'Daten 2019'!D23)*'Daten 2019'!AS23/100/(M28+O28+AJ28+AK28)),"---")</f>
        <v>---</v>
      </c>
      <c r="BK28" s="264" t="str">
        <f>IF((Q28+R28+AL28+AM28)&gt;0,((Q28+R28+AL28+AM28)*BG28*IF('Daten 2019'!BN23=TRUE,'Daten 2019'!AH23,'Daten 2019'!#REF!)*'Daten 2019'!AS23/100/(Q28+R28+AL28+AM28))+((Q28+R28+AL28+AM28)*IF('Daten 2019'!BN23=TRUE,'Daten 2019'!T23,'Daten 2019'!F23)*'Daten 2019'!AS23/100/(Q28+R28+AL28+AM28)),"---")</f>
        <v>---</v>
      </c>
      <c r="BL28" s="264" t="str">
        <f>IF((S28+T28+AN28+AO28)&gt;0,((S28+T28+AN28+AO28)*BG28*IF('Daten 2019'!BN23=TRUE,'Daten 2019'!AJ23,'Daten 2019'!#REF!)*'Daten 2019'!AS23/100/(S28+T28+AN28+AO28))+((S28+T28+AN28+AO28)*IF('Daten 2019'!BN23=TRUE,'Daten 2019'!V23,'Daten 2019'!H23)*'Daten 2019'!AS23/100/(S28+T28+AN28+AO28)),"---")</f>
        <v>---</v>
      </c>
      <c r="BM28" s="911"/>
      <c r="BN28" s="739"/>
      <c r="BO28" s="739"/>
      <c r="BP28" s="739"/>
      <c r="BQ28" s="739"/>
      <c r="BR28" s="739"/>
      <c r="BS28" s="913"/>
      <c r="BT28" s="265">
        <f>IF(ISERROR(((M28+O28+AJ28+AK28)*BJ28)-((M28+O28+AJ28+AK28)*'Daten 2019'!D23*'Daten 2019'!AS23/100)),0,((M28+O28+AJ28+AK28)*BJ28)-((M28+O28+AJ28+AK28)*'Daten 2019'!D23*'Daten 2019'!AS23/100))+IF(ISERROR(((Q28+R28+AL28+AM28)*BK28)-((Q28+R28+AL28+AM28)*'Daten 2019'!F23*'Daten 2019'!AS23/100)),0,((Q28+R28+AL28+AM28)*BK28)-((Q28+R28+AL28+AM28)*'Daten 2019'!F23*'Daten 2019'!AS23/100))+IF(ISERROR(((S28+T28+AN28+AO28)*BL28)-((S28+T28+AN28+AO28)*'Daten 2019'!H23*'Daten 2019'!AS23/100)),0,((S28+T28+AN28+AO28)*BL28)-((S28+T28+AN28+AO28)*'Daten 2019'!H23*'Daten 2019'!AS23/100))</f>
        <v>0</v>
      </c>
      <c r="BU28" s="711"/>
      <c r="BV28" s="1001"/>
      <c r="BW28" s="615">
        <f>((M28+O28+AJ28+AK28)*'Daten 2019'!AY28+(S28+T28+AN28+AO28)*'Daten 2019'!BC28+(Q28+R28+AL28+AM28)*'Daten 2019'!BA23)*'Daten 2019'!AS23/100</f>
        <v>0</v>
      </c>
      <c r="BX28" s="366" t="s">
        <v>53</v>
      </c>
      <c r="BY28" s="267"/>
      <c r="BZ28" s="268"/>
      <c r="CA28" s="269"/>
      <c r="CB28" s="268"/>
      <c r="CC28" s="270"/>
      <c r="CD28" s="268"/>
      <c r="CE28" s="268"/>
      <c r="CF28" s="268"/>
      <c r="CG28" s="268"/>
    </row>
    <row r="29" spans="2:85" ht="16.5" customHeight="1" thickBot="1" x14ac:dyDescent="0.3">
      <c r="B29" s="896"/>
      <c r="C29" s="999"/>
      <c r="D29" s="548"/>
      <c r="E29" s="455" t="s">
        <v>54</v>
      </c>
      <c r="F29" s="448"/>
      <c r="G29" s="993"/>
      <c r="H29" s="994"/>
      <c r="I29" s="448"/>
      <c r="J29" s="993"/>
      <c r="K29" s="994"/>
      <c r="L29" s="448"/>
      <c r="M29" s="972">
        <f>'TP &amp; AP'!M29:N29</f>
        <v>0</v>
      </c>
      <c r="N29" s="967"/>
      <c r="O29" s="967">
        <f>'TP &amp; AP'!O29:P29</f>
        <v>0</v>
      </c>
      <c r="P29" s="967"/>
      <c r="Q29" s="558">
        <f>'TP &amp; AP'!Q29</f>
        <v>0</v>
      </c>
      <c r="R29" s="558">
        <f>'TP &amp; AP'!R29</f>
        <v>0</v>
      </c>
      <c r="S29" s="568">
        <f>'TP &amp; AP'!S29</f>
        <v>0</v>
      </c>
      <c r="T29" s="568">
        <f>'TP &amp; AP'!T29</f>
        <v>0</v>
      </c>
      <c r="U29" s="837"/>
      <c r="V29" s="838"/>
      <c r="W29" s="838"/>
      <c r="X29" s="838"/>
      <c r="Y29" s="838"/>
      <c r="Z29" s="838"/>
      <c r="AA29" s="838"/>
      <c r="AB29" s="838"/>
      <c r="AC29" s="838"/>
      <c r="AD29" s="838"/>
      <c r="AE29" s="838"/>
      <c r="AF29" s="838"/>
      <c r="AG29" s="838"/>
      <c r="AH29" s="805"/>
      <c r="AI29" s="452"/>
      <c r="AJ29" s="580">
        <f>'TP &amp; AP'!AJ29</f>
        <v>0</v>
      </c>
      <c r="AK29" s="568">
        <f>'TP &amp; AP'!AK29</f>
        <v>0</v>
      </c>
      <c r="AL29" s="568">
        <f>'TP &amp; AP'!AL29</f>
        <v>0</v>
      </c>
      <c r="AM29" s="568">
        <f>'TP &amp; AP'!AM29</f>
        <v>0</v>
      </c>
      <c r="AN29" s="568">
        <f>'TP &amp; AP'!AN29</f>
        <v>0</v>
      </c>
      <c r="AO29" s="568">
        <f>'TP &amp; AP'!AO29</f>
        <v>0</v>
      </c>
      <c r="AP29" s="837"/>
      <c r="AQ29" s="838"/>
      <c r="AR29" s="838"/>
      <c r="AS29" s="838"/>
      <c r="AT29" s="838"/>
      <c r="AU29" s="838"/>
      <c r="AV29" s="838"/>
      <c r="AW29" s="838"/>
      <c r="AX29" s="838"/>
      <c r="AY29" s="838"/>
      <c r="AZ29" s="838"/>
      <c r="BA29" s="838"/>
      <c r="BB29" s="838"/>
      <c r="BC29" s="805"/>
      <c r="BD29" s="260"/>
      <c r="BE29" s="369" t="s">
        <v>54</v>
      </c>
      <c r="BF29" s="278">
        <f>((M29+O29+AJ29+AK29)*'Daten 2019'!R24)+((Q29+R29+AL29+AM29)*'Daten 2019'!T24)+((S29+T29+AN29+AO29)*'Daten 2019'!V24)</f>
        <v>0</v>
      </c>
      <c r="BG29" s="279">
        <f>IF(IF(IF(ISERROR(((BF29)-'Daten 2019'!AU24)/(BF29)),0,((BF29)-'Daten 2019'!AU24)/(BF29))&gt;0.5,('Daten 2019'!AU24+0.5*(IF(BF29&lt;'Daten 2019'!AV24,BF29,'Daten 2019'!AV24)-2*'Daten 2019'!AU24))/BF29,IF(ISERROR(((BF29)-'Daten 2019'!AU24)/(BF29)),0,((BF29)-'Daten 2019'!AU24)/(BF29)))&lt;0,0,IF(IF(ISERROR(((BF29)-'Daten 2019'!AU24)/(BF29)),0,((BF29)-'Daten 2019'!AU24)/(BF29))&gt;0.5,('Daten 2019'!AU24+0.5*(IF(BF29&lt;'Daten 2019'!AV24,BF29,'Daten 2019'!AV24)-2*'Daten 2019'!AU24))/BF29,IF(ISERROR(((BF29)-'Daten 2019'!AU24)/(BF29)),0,((BF29)-'Daten 2019'!AU24)/(BF29))))</f>
        <v>0</v>
      </c>
      <c r="BH29" s="280">
        <f>BT29/'Daten 2019'!AS24*100</f>
        <v>0</v>
      </c>
      <c r="BI29" s="909"/>
      <c r="BJ29" s="281" t="str">
        <f>IF((M29+O29+AJ29+AK29)&gt;0,((M29+O29+AJ29+AK29)*BG29*IF('Daten 2019'!BN24=TRUE,'Daten 2019'!AF24,'Daten 2019'!#REF!)*'Daten 2019'!AS24/100/(M29+O29+AJ29+AK29))+((M29+O29+AJ29+AK29)*IF('Daten 2019'!BN24=TRUE,'Daten 2019'!R24,'Daten 2019'!D24)*'Daten 2019'!AS24/100/(M29+O29+AJ29+AK29)),"---")</f>
        <v>---</v>
      </c>
      <c r="BK29" s="281" t="str">
        <f>IF((Q29+R29+AL29+AM29)&gt;0,((Q29+R29+AL29+AM29)*BG29*IF('Daten 2019'!BN24=TRUE,'Daten 2019'!AH24,'Daten 2019'!#REF!)*'Daten 2019'!AS24/100/(Q29+R29+AL29+AM29))+((Q29+R29+AL29+AM29)*IF('Daten 2019'!BN24=TRUE,'Daten 2019'!T24,'Daten 2019'!F24)*'Daten 2019'!AS24/100/(Q29+R29+AL29+AM29)),"---")</f>
        <v>---</v>
      </c>
      <c r="BL29" s="281" t="str">
        <f>IF((S29+T29+AN29+AO29)&gt;0,((S29+T29+AN29+AO29)*BG29*IF('Daten 2019'!BN24=TRUE,'Daten 2019'!AJ24,'Daten 2019'!#REF!)*'Daten 2019'!AS24/100/(S29+T29+AN29+AO29))+((S29+T29+AN29+AO29)*IF('Daten 2019'!BN24=TRUE,'Daten 2019'!V24,'Daten 2019'!H24)*'Daten 2019'!AS24/100/(S29+T29+AN29+AO29)),"---")</f>
        <v>---</v>
      </c>
      <c r="BM29" s="911"/>
      <c r="BN29" s="739"/>
      <c r="BO29" s="739"/>
      <c r="BP29" s="739"/>
      <c r="BQ29" s="739"/>
      <c r="BR29" s="739"/>
      <c r="BS29" s="913"/>
      <c r="BT29" s="282">
        <f>IF(ISERROR(((M29+O29+AJ29+AK29)*BJ29)-((M29+O29+AJ29+AK29)*'Daten 2019'!D24*'Daten 2019'!AS24/100)),0,((M29+O29+AJ29+AK29)*BJ29)-((M29+O29+AJ29+AK29)*'Daten 2019'!D24*'Daten 2019'!AS24/100))+IF(ISERROR(((Q29+R29+AL29+AM29)*BK29)-((Q29+R29+AL29+AM29)*'Daten 2019'!F24*'Daten 2019'!AS24/100)),0,((Q29+R29+AL29+AM29)*BK29)-((Q29+R29+AL29+AM29)*'Daten 2019'!F24*'Daten 2019'!AS24/100))+IF(ISERROR(((S29+T29+AN29+AO29)*BL29)-((S29+T29+AN29+AO29)*'Daten 2019'!H24*'Daten 2019'!AS24/100)),0,((S29+T29+AN29+AO29)*BL29)-((S29+T29+AN29+AO29)*'Daten 2019'!H24*'Daten 2019'!AS24/100))</f>
        <v>0</v>
      </c>
      <c r="BU29" s="712"/>
      <c r="BV29" s="1001"/>
      <c r="BW29" s="616">
        <f>((M29+O29+AJ29+AK29)*'Daten 2019'!AY29+(S29+T29+AN29+AO29)*'Daten 2019'!BC29+(Q29+R29+AL29+AM29)*'Daten 2019'!BA24)*'Daten 2019'!AS24/100</f>
        <v>0</v>
      </c>
      <c r="BX29" s="369" t="s">
        <v>54</v>
      </c>
      <c r="BY29" s="267"/>
      <c r="BZ29" s="268"/>
      <c r="CA29" s="269"/>
      <c r="CB29" s="268"/>
      <c r="CC29" s="270"/>
      <c r="CD29" s="268"/>
      <c r="CE29" s="268"/>
      <c r="CF29" s="268"/>
      <c r="CG29" s="268"/>
    </row>
    <row r="30" spans="2:85" ht="16.5" customHeight="1" x14ac:dyDescent="0.25">
      <c r="B30" s="896"/>
      <c r="C30" s="999"/>
      <c r="D30" s="549"/>
      <c r="E30" s="455" t="s">
        <v>61</v>
      </c>
      <c r="F30" s="448"/>
      <c r="G30" s="995"/>
      <c r="H30" s="996"/>
      <c r="I30" s="448"/>
      <c r="J30" s="995"/>
      <c r="K30" s="996"/>
      <c r="L30" s="448"/>
      <c r="M30" s="998">
        <f>'TP &amp; AP'!M30:N30</f>
        <v>0</v>
      </c>
      <c r="N30" s="935"/>
      <c r="O30" s="935">
        <f>'TP &amp; AP'!O30:P30</f>
        <v>0</v>
      </c>
      <c r="P30" s="935"/>
      <c r="Q30" s="546">
        <f>'TP &amp; AP'!Q30</f>
        <v>0</v>
      </c>
      <c r="R30" s="546">
        <f>'TP &amp; AP'!R30</f>
        <v>0</v>
      </c>
      <c r="S30" s="567">
        <f>'TP &amp; AP'!S30</f>
        <v>0</v>
      </c>
      <c r="T30" s="567">
        <f>'TP &amp; AP'!T30</f>
        <v>0</v>
      </c>
      <c r="U30" s="837"/>
      <c r="V30" s="838"/>
      <c r="W30" s="838"/>
      <c r="X30" s="838"/>
      <c r="Y30" s="838"/>
      <c r="Z30" s="838"/>
      <c r="AA30" s="838"/>
      <c r="AB30" s="838"/>
      <c r="AC30" s="838"/>
      <c r="AD30" s="838"/>
      <c r="AE30" s="838"/>
      <c r="AF30" s="838"/>
      <c r="AG30" s="838"/>
      <c r="AH30" s="805"/>
      <c r="AI30" s="452"/>
      <c r="AJ30" s="578">
        <f>'TP &amp; AP'!AJ30</f>
        <v>0</v>
      </c>
      <c r="AK30" s="567">
        <f>'TP &amp; AP'!AK30</f>
        <v>0</v>
      </c>
      <c r="AL30" s="567">
        <f>'TP &amp; AP'!AL30</f>
        <v>0</v>
      </c>
      <c r="AM30" s="567">
        <f>'TP &amp; AP'!AM30</f>
        <v>0</v>
      </c>
      <c r="AN30" s="567">
        <f>'TP &amp; AP'!AN30</f>
        <v>0</v>
      </c>
      <c r="AO30" s="567">
        <f>'TP &amp; AP'!AO30</f>
        <v>0</v>
      </c>
      <c r="AP30" s="837"/>
      <c r="AQ30" s="838"/>
      <c r="AR30" s="838"/>
      <c r="AS30" s="838"/>
      <c r="AT30" s="838"/>
      <c r="AU30" s="838"/>
      <c r="AV30" s="838"/>
      <c r="AW30" s="838"/>
      <c r="AX30" s="838"/>
      <c r="AY30" s="838"/>
      <c r="AZ30" s="838"/>
      <c r="BA30" s="838"/>
      <c r="BB30" s="838"/>
      <c r="BC30" s="805"/>
      <c r="BD30" s="260"/>
      <c r="BE30" s="363" t="s">
        <v>61</v>
      </c>
      <c r="BF30" s="285">
        <f>((M30+O30+AJ30+AK30)*'Daten 2019'!R25)+((Q30+R30+AL30+AM30)*'Daten 2019'!T25)+((S30+T30+AN30+AO30)*'Daten 2019'!V25)</f>
        <v>0</v>
      </c>
      <c r="BG30" s="286">
        <f>IF(IF(IF(ISERROR(((BF30)-'Daten 2019'!AU25)/(BF30)),0,((BF30)-'Daten 2019'!AU25)/(BF30))&gt;0.5,('Daten 2019'!AU25+0.5*(IF(BF30&lt;'Daten 2019'!AV25,BF30,'Daten 2019'!AV25)-2*'Daten 2019'!AU25))/BF30,IF(ISERROR(((BF30)-'Daten 2019'!AU25)/(BF30)),0,((BF30)-'Daten 2019'!AU25)/(BF30)))&lt;0,0,IF(IF(ISERROR(((BF30)-'Daten 2019'!AU25)/(BF30)),0,((BF30)-'Daten 2019'!AU25)/(BF30))&gt;0.5,('Daten 2019'!AU25+0.5*(IF(BF30&lt;'Daten 2019'!AV25,BF30,'Daten 2019'!AV25)-2*'Daten 2019'!AU25))/BF30,IF(ISERROR(((BF30)-'Daten 2019'!AU25)/(BF30)),0,((BF30)-'Daten 2019'!AU25)/(BF30))))</f>
        <v>0</v>
      </c>
      <c r="BH30" s="287">
        <f>BT30/'Daten 2019'!AS25*100</f>
        <v>0</v>
      </c>
      <c r="BI30" s="910"/>
      <c r="BJ30" s="288" t="str">
        <f>IF((M30+O30+AJ30+AK30)&gt;0,((M30+O30+AJ30+AK30)*BG30*IF('Daten 2019'!BN25=TRUE,'Daten 2019'!AF25,'Daten 2019'!#REF!)*'Daten 2019'!AS25/100/(M30+O30+AJ30+AK30))+((M30+O30+AJ30+AK30)*IF('Daten 2019'!BN25=TRUE,'Daten 2019'!R25,'Daten 2019'!D25)*'Daten 2019'!AS25/100/(M30+O30+AJ30+AK30)),"---")</f>
        <v>---</v>
      </c>
      <c r="BK30" s="288" t="str">
        <f>IF((Q30+R30+AL30+AM30)&gt;0,((Q30+R30+AL30+AM30)*BG30*IF('Daten 2019'!BN25=TRUE,'Daten 2019'!AH25,'Daten 2019'!#REF!)*'Daten 2019'!AS25/100/(Q30+R30+AL30+AM30))+((Q30+R30+AL30+AM30)*IF('Daten 2019'!BN25=TRUE,'Daten 2019'!T25,'Daten 2019'!F25)*'Daten 2019'!AS25/100/(Q30+R30+AL30+AM30)),"---")</f>
        <v>---</v>
      </c>
      <c r="BL30" s="288" t="str">
        <f>IF((S30+T30+AN30+AO30)&gt;0,((S30+T30+AN30+AO30)*BG30*IF('Daten 2019'!BN25=TRUE,'Daten 2019'!AJ25,'Daten 2019'!#REF!)*'Daten 2019'!AS25/100/(S30+T30+AN30+AO30))+((S30+T30+AN30+AO30)*IF('Daten 2019'!BN25=TRUE,'Daten 2019'!V25,'Daten 2019'!H25)*'Daten 2019'!AS25/100/(S30+T30+AN30+AO30)),"---")</f>
        <v>---</v>
      </c>
      <c r="BM30" s="911"/>
      <c r="BN30" s="739"/>
      <c r="BO30" s="739"/>
      <c r="BP30" s="739"/>
      <c r="BQ30" s="739"/>
      <c r="BR30" s="739"/>
      <c r="BS30" s="913"/>
      <c r="BT30" s="289">
        <f>IF(ISERROR(((M30+O30+AJ30+AK30)*BJ30)-((M30+O30+AJ30+AK30)*'Daten 2019'!D25*'Daten 2019'!AS25/100)),0,((M30+O30+AJ30+AK30)*BJ30)-((M30+O30+AJ30+AK30)*'Daten 2019'!D25*'Daten 2019'!AS25/100))+IF(ISERROR(((Q30+R30+AL30+AM30)*BK30)-((Q30+R30+AL30+AM30)*'Daten 2019'!F25*'Daten 2019'!AS25/100)),0,((Q30+R30+AL30+AM30)*BK30)-((Q30+R30+AL30+AM30)*'Daten 2019'!F25*'Daten 2019'!AS25/100))+IF(ISERROR(((S30+T30+AN30+AO30)*BL30)-((S30+T30+AN30+AO30)*'Daten 2019'!H25*'Daten 2019'!AS25/100)),0,((S30+T30+AN30+AO30)*BL30)-((S30+T30+AN30+AO30)*'Daten 2019'!H25*'Daten 2019'!AS25/100))</f>
        <v>0</v>
      </c>
      <c r="BU30" s="795">
        <f>BT30+BT31+BT32+BT33</f>
        <v>0</v>
      </c>
      <c r="BV30" s="1001"/>
      <c r="BW30" s="617">
        <f>((M30+O30+AJ30+AK30)*'Daten 2019'!AY30+(S30+T30+AN30+AO30)*'Daten 2019'!BC30+(Q30+R30+AL30+AM30)*'Daten 2019'!BA25)*'Daten 2019'!AS25/100</f>
        <v>0</v>
      </c>
      <c r="BX30" s="363" t="s">
        <v>61</v>
      </c>
      <c r="BY30" s="267"/>
      <c r="BZ30" s="268"/>
      <c r="CA30" s="269"/>
      <c r="CB30" s="268"/>
      <c r="CC30" s="270"/>
      <c r="CD30" s="268"/>
      <c r="CE30" s="268"/>
      <c r="CF30" s="268"/>
      <c r="CG30" s="268"/>
    </row>
    <row r="31" spans="2:85" ht="16.5" customHeight="1" thickBot="1" x14ac:dyDescent="0.3">
      <c r="B31" s="896"/>
      <c r="C31" s="999"/>
      <c r="D31" s="551"/>
      <c r="E31" s="455" t="s">
        <v>62</v>
      </c>
      <c r="F31" s="448"/>
      <c r="G31" s="474">
        <f>'TP &amp; AP'!G31</f>
        <v>0</v>
      </c>
      <c r="H31" s="475">
        <f>'TP &amp; AP'!H31</f>
        <v>0</v>
      </c>
      <c r="I31" s="448"/>
      <c r="J31" s="474">
        <f>'TP &amp; AP'!J31</f>
        <v>0</v>
      </c>
      <c r="K31" s="475">
        <f>'TP &amp; AP'!K31</f>
        <v>0</v>
      </c>
      <c r="L31" s="448"/>
      <c r="M31" s="997">
        <f>'TP &amp; AP'!M31:N31</f>
        <v>0</v>
      </c>
      <c r="N31" s="933"/>
      <c r="O31" s="933">
        <f>'TP &amp; AP'!O31:P31</f>
        <v>0</v>
      </c>
      <c r="P31" s="933"/>
      <c r="Q31" s="476">
        <f>'TP &amp; AP'!Q31</f>
        <v>0</v>
      </c>
      <c r="R31" s="476">
        <f>'TP &amp; AP'!R31</f>
        <v>0</v>
      </c>
      <c r="S31" s="576">
        <f>'TP &amp; AP'!S31</f>
        <v>0</v>
      </c>
      <c r="T31" s="576">
        <f>'TP &amp; AP'!T31</f>
        <v>0</v>
      </c>
      <c r="U31" s="839"/>
      <c r="V31" s="840"/>
      <c r="W31" s="840"/>
      <c r="X31" s="840"/>
      <c r="Y31" s="840"/>
      <c r="Z31" s="840"/>
      <c r="AA31" s="840"/>
      <c r="AB31" s="840"/>
      <c r="AC31" s="840"/>
      <c r="AD31" s="840"/>
      <c r="AE31" s="840"/>
      <c r="AF31" s="840"/>
      <c r="AG31" s="840"/>
      <c r="AH31" s="841"/>
      <c r="AI31" s="459"/>
      <c r="AJ31" s="581">
        <f>'TP &amp; AP'!AJ31</f>
        <v>0</v>
      </c>
      <c r="AK31" s="576">
        <f>'TP &amp; AP'!AK31</f>
        <v>0</v>
      </c>
      <c r="AL31" s="576">
        <f>'TP &amp; AP'!AL31</f>
        <v>0</v>
      </c>
      <c r="AM31" s="576">
        <f>'TP &amp; AP'!AM31</f>
        <v>0</v>
      </c>
      <c r="AN31" s="576">
        <f>'TP &amp; AP'!AN31</f>
        <v>0</v>
      </c>
      <c r="AO31" s="576">
        <f>'TP &amp; AP'!AO31</f>
        <v>0</v>
      </c>
      <c r="AP31" s="839"/>
      <c r="AQ31" s="840"/>
      <c r="AR31" s="840"/>
      <c r="AS31" s="840"/>
      <c r="AT31" s="840"/>
      <c r="AU31" s="840"/>
      <c r="AV31" s="840"/>
      <c r="AW31" s="840"/>
      <c r="AX31" s="840"/>
      <c r="AY31" s="840"/>
      <c r="AZ31" s="840"/>
      <c r="BA31" s="840"/>
      <c r="BB31" s="840"/>
      <c r="BC31" s="841"/>
      <c r="BD31" s="260"/>
      <c r="BE31" s="378" t="s">
        <v>62</v>
      </c>
      <c r="BF31" s="292">
        <f>((G31+H31+J31+K31)*'Daten 2019'!Q26)+((M31+O31+AJ31+AK31)*'Daten 2019'!R26)+((Q31+R31+AL31+AM31)*'Daten 2019'!T26)+((S31+T31+AN31+AO31)*'Daten 2019'!V26)</f>
        <v>0</v>
      </c>
      <c r="BG31" s="293">
        <f>IF(IF(IF(ISERROR(((BF31)-'Daten 2019'!AU26)/(BF31)),0,((BF31)-'Daten 2019'!AU26)/(BF31))&gt;0.5,('Daten 2019'!AU26+0.5*(IF(BF31&lt;'Daten 2019'!AV26,BF31,'Daten 2019'!AV26)-2*'Daten 2019'!AU26))/BF31,IF(ISERROR(((BF31)-'Daten 2019'!AU26)/(BF31)),0,((BF31)-'Daten 2019'!AU26)/(BF31)))&lt;0,0,IF(IF(ISERROR(((BF31)-'Daten 2019'!AU26)/(BF31)),0,((BF31)-'Daten 2019'!AU26)/(BF31))&gt;0.5,('Daten 2019'!AU26+0.5*(IF(BF31&lt;'Daten 2019'!AV26,BF31,'Daten 2019'!AV26)-2*'Daten 2019'!AU26))/BF31,IF(ISERROR(((BF31)-'Daten 2019'!AU26)/(BF31)),0,((BF31)-'Daten 2019'!AU26)/(BF31))))</f>
        <v>0</v>
      </c>
      <c r="BH31" s="294">
        <f>BT31/'Daten 2019'!AS26*100</f>
        <v>0</v>
      </c>
      <c r="BI31" s="295" t="str">
        <f>IF((G31+H31+J31+K31)&gt;0,((G31+H31+J31+K31)*BG31*IF('Daten 2019'!BN26=TRUE,'Daten 2019'!AE26,'Daten 2019'!#REF!)*'Daten 2019'!AS26/100/(G31+H31+J31+K31))+((G31+H31+J31+K31)*IF('Daten 2019'!BN26=TRUE,'Daten 2019'!Q26,'Daten 2019'!#REF!)*'Daten 2019'!AS26/100/(G31+H31+J31+K31)),"---")</f>
        <v>---</v>
      </c>
      <c r="BJ31" s="295" t="str">
        <f>IF((M31+O31+AJ31+AK31)&gt;0,((M31+O31+AJ31+AK31)*BG31*IF('Daten 2019'!BN26=TRUE,'Daten 2019'!AF26,'Daten 2019'!#REF!)*'Daten 2019'!AS26/100/(M31+O31+AJ31+AK31))+((M31+O31+AJ31+AK31)*IF('Daten 2019'!BN26=TRUE,'Daten 2019'!R26,'Daten 2019'!D26)*'Daten 2019'!AS26/100/(M31+O31+AJ31+AK31)),"---")</f>
        <v>---</v>
      </c>
      <c r="BK31" s="295" t="str">
        <f>IF((Q31+R31+AL31+AM31)&gt;0,((Q31+R31+AL31+AM31)*BG31*IF('Daten 2019'!BN26=TRUE,'Daten 2019'!AH26,'Daten 2019'!#REF!)*'Daten 2019'!AS26/100/(Q31+R31+AL31+AM31))+((Q31+R31+AL31+AM31)*IF('Daten 2019'!BN26=TRUE,'Daten 2019'!T26,'Daten 2019'!F26)*'Daten 2019'!AS26/100/(Q31+R31+AL31+AM31)),"---")</f>
        <v>---</v>
      </c>
      <c r="BL31" s="295" t="str">
        <f>IF((S31+T31+AN31+AO31)&gt;0,((S31+T31+AN31+AO31)*BG31*IF('Daten 2019'!BN26=TRUE,'Daten 2019'!AJ26,'Daten 2019'!#REF!)*'Daten 2019'!AS26/100/(S31+T31+AN31+AO31))+((S31+T31+AN31+AO31)*IF('Daten 2019'!BN26=TRUE,'Daten 2019'!V26,'Daten 2019'!H26)*'Daten 2019'!AS26/100/(S31+T31+AN31+AO31)),"---")</f>
        <v>---</v>
      </c>
      <c r="BM31" s="976"/>
      <c r="BN31" s="977"/>
      <c r="BO31" s="977"/>
      <c r="BP31" s="977"/>
      <c r="BQ31" s="977"/>
      <c r="BR31" s="977"/>
      <c r="BS31" s="978"/>
      <c r="BT31" s="296">
        <f>IF(ISERROR(((M31+O31+AJ31+AK31)*BJ31)-((M31+O31+AJ31+AK31)*'Daten 2019'!D26*'Daten 2019'!AS26/100)),0,((M31+O31+AJ31+AK31)*BJ31)-((M31+O31+AJ31+AK31)*'Daten 2019'!D26*'Daten 2019'!AS26/100))+IF(ISERROR(((Q31+R31+AL31+AM31)*BK31)-((Q31+R31+AL31+AM31)*'Daten 2019'!F26*'Daten 2019'!AS26/100)),0,((Q31+R31+AL31+AM31)*BK31)-((Q31+R31+AL31+AM31)*'Daten 2019'!F26*'Daten 2019'!AS26/100))+IF(ISERROR(((S31+T31+AN31+AO31)*BL31)-((S31+T31+AN31+AO31)*'Daten 2019'!H26*'Daten 2019'!AS26/100)),0,((S31+T31+AN31+AO31)*BL31)-((S31+T31+AN31+AO31)*'Daten 2019'!H26*'Daten 2019'!AS26/100))</f>
        <v>0</v>
      </c>
      <c r="BU31" s="796"/>
      <c r="BV31" s="1001"/>
      <c r="BW31" s="618">
        <f>((M31+O31+AJ31+AK31)*'Daten 2019'!AY31+(S31+T31+AN31+AO31)*'Daten 2019'!BC31+(Q31+R31+AL31+AM31)*'Daten 2019'!BA26+(G31+H31+J31+K31)*'Daten 2019'!AX26)*'Daten 2019'!AS26/100</f>
        <v>0</v>
      </c>
      <c r="BX31" s="378" t="s">
        <v>62</v>
      </c>
      <c r="BY31" s="267"/>
      <c r="BZ31" s="268"/>
      <c r="CA31" s="269"/>
      <c r="CB31" s="268"/>
      <c r="CC31" s="270"/>
      <c r="CD31" s="268"/>
      <c r="CE31" s="268"/>
      <c r="CF31" s="268"/>
      <c r="CG31" s="268"/>
    </row>
    <row r="32" spans="2:85" ht="16.5" customHeight="1" thickTop="1" x14ac:dyDescent="0.25">
      <c r="B32" s="896"/>
      <c r="C32" s="999"/>
      <c r="D32" s="552"/>
      <c r="E32" s="497" t="s">
        <v>59</v>
      </c>
      <c r="F32" s="448"/>
      <c r="G32" s="481">
        <f>'TP &amp; AP'!G32</f>
        <v>0</v>
      </c>
      <c r="H32" s="482">
        <f>'TP &amp; AP'!H32</f>
        <v>0</v>
      </c>
      <c r="I32" s="448"/>
      <c r="J32" s="481">
        <f>'TP &amp; AP'!J32</f>
        <v>0</v>
      </c>
      <c r="K32" s="482">
        <f>'TP &amp; AP'!K32</f>
        <v>0</v>
      </c>
      <c r="M32" s="998">
        <f>'TP &amp; AP'!M32:N32</f>
        <v>0</v>
      </c>
      <c r="N32" s="935"/>
      <c r="O32" s="935">
        <f>'TP &amp; AP'!O32:P32</f>
        <v>0</v>
      </c>
      <c r="P32" s="935"/>
      <c r="Q32" s="838" t="s">
        <v>131</v>
      </c>
      <c r="R32" s="838"/>
      <c r="S32" s="838"/>
      <c r="T32" s="838"/>
      <c r="U32" s="483">
        <f>'TP &amp; AP'!U32</f>
        <v>0</v>
      </c>
      <c r="V32" s="483">
        <f>'TP &amp; AP'!V32</f>
        <v>0</v>
      </c>
      <c r="W32" s="483">
        <f>'TP &amp; AP'!W32</f>
        <v>0</v>
      </c>
      <c r="X32" s="483">
        <f>'TP &amp; AP'!X32</f>
        <v>0</v>
      </c>
      <c r="Y32" s="483">
        <f>'TP &amp; AP'!Y32</f>
        <v>0</v>
      </c>
      <c r="Z32" s="483">
        <f>'TP &amp; AP'!Z32</f>
        <v>0</v>
      </c>
      <c r="AA32" s="483">
        <f>'TP &amp; AP'!AA32</f>
        <v>0</v>
      </c>
      <c r="AB32" s="483">
        <f>'TP &amp; AP'!AB32</f>
        <v>0</v>
      </c>
      <c r="AC32" s="483">
        <f>'TP &amp; AP'!AC32</f>
        <v>0</v>
      </c>
      <c r="AD32" s="483">
        <f>'TP &amp; AP'!AD32</f>
        <v>0</v>
      </c>
      <c r="AE32" s="483">
        <f>'TP &amp; AP'!AE32</f>
        <v>0</v>
      </c>
      <c r="AF32" s="483">
        <f>'TP &amp; AP'!AF32</f>
        <v>0</v>
      </c>
      <c r="AG32" s="483">
        <f>'TP &amp; AP'!AG32</f>
        <v>0</v>
      </c>
      <c r="AH32" s="484">
        <f>'TP &amp; AP'!AH32</f>
        <v>0</v>
      </c>
      <c r="AI32" s="452"/>
      <c r="AJ32" s="578">
        <f>'TP &amp; AP'!AJ32</f>
        <v>0</v>
      </c>
      <c r="AK32" s="567">
        <f>'TP &amp; AP'!AK32</f>
        <v>0</v>
      </c>
      <c r="AL32" s="838" t="s">
        <v>131</v>
      </c>
      <c r="AM32" s="838"/>
      <c r="AN32" s="838"/>
      <c r="AO32" s="838"/>
      <c r="AP32" s="511">
        <f>'TP &amp; AP'!AP32</f>
        <v>0</v>
      </c>
      <c r="AQ32" s="511">
        <f>'TP &amp; AP'!AQ32</f>
        <v>0</v>
      </c>
      <c r="AR32" s="511">
        <f>'TP &amp; AP'!AR32</f>
        <v>0</v>
      </c>
      <c r="AS32" s="511">
        <f>'TP &amp; AP'!AS32</f>
        <v>0</v>
      </c>
      <c r="AT32" s="511">
        <f>'TP &amp; AP'!AT32</f>
        <v>0</v>
      </c>
      <c r="AU32" s="511">
        <f>'TP &amp; AP'!AU32</f>
        <v>0</v>
      </c>
      <c r="AV32" s="511">
        <f>'TP &amp; AP'!AV32</f>
        <v>0</v>
      </c>
      <c r="AW32" s="511">
        <f>'TP &amp; AP'!AW32</f>
        <v>0</v>
      </c>
      <c r="AX32" s="511">
        <f>'TP &amp; AP'!AX32</f>
        <v>0</v>
      </c>
      <c r="AY32" s="511">
        <f>'TP &amp; AP'!AY32</f>
        <v>0</v>
      </c>
      <c r="AZ32" s="511">
        <f>'TP &amp; AP'!AZ32</f>
        <v>0</v>
      </c>
      <c r="BA32" s="511">
        <f>'TP &amp; AP'!BA32</f>
        <v>0</v>
      </c>
      <c r="BB32" s="511">
        <f>'TP &amp; AP'!BB32</f>
        <v>0</v>
      </c>
      <c r="BC32" s="560">
        <f>'TP &amp; AP'!BC32</f>
        <v>0</v>
      </c>
      <c r="BD32" s="260"/>
      <c r="BE32" s="381" t="s">
        <v>59</v>
      </c>
      <c r="BF32" s="300">
        <f>((G32+H32+J32+K32)*'Daten 2019'!Q27)+((M32+N32+O32+P32+AJ32+AK32)*'Daten 2019'!R27)+((U32+V32+AP32+AQ32)*'Daten 2019'!W27)+((W32+X32+AR32+AS32)*'Daten 2019'!X27)+((Y32+Z32+AT32+AU32)*'Daten 2019'!Y27)+((AA32+AB32+AV32+AW32)*'Daten 2019'!Z27)+((AC32+AD32+AX32+AY32)*'Daten 2019'!AA27)+((AE32+AF32+AZ32+BA32)*'Daten 2019'!AB27)+((AG32+AH32+BB32+BC32)*'Daten 2019'!AC27)</f>
        <v>0</v>
      </c>
      <c r="BG32" s="301">
        <f>IF(IF(IF(ISERROR(((BF32)-'Daten 2019'!AU27)/(BF32)),0,((BF32)-'Daten 2019'!AU27)/(BF32))&gt;0.5,('Daten 2019'!AU27+0.5*(IF(BF32&lt;'Daten 2019'!AV27,BF32,'Daten 2019'!AV27)-2*'Daten 2019'!AU27))/BF32,IF(ISERROR(((BF32)-'Daten 2019'!AU27)/(BF32)),0,((BF32)-'Daten 2019'!AU27)/(BF32)))&lt;0,0,IF(IF(ISERROR(((BF32)-'Daten 2019'!AU27)/(BF32)),0,((BF32)-'Daten 2019'!AU27)/(BF32))&gt;0.5,('Daten 2019'!AU27+0.5*(IF(BF32&lt;'Daten 2019'!AV27,BF32,'Daten 2019'!AV27)-2*'Daten 2019'!AU27))/BF32,IF(ISERROR(((BF32)-'Daten 2019'!AU27)/(BF32)),0,((BF32)-'Daten 2019'!AU27)/(BF32))))</f>
        <v>0</v>
      </c>
      <c r="BH32" s="302">
        <f>BT32/'Daten 2019'!AS27*100</f>
        <v>0</v>
      </c>
      <c r="BI32" s="303" t="str">
        <f>IF((G32+H32+J32+K32)&gt;0,((G32+H32+J32+K32)*BG32*IF('Daten 2019'!BN27=TRUE,'Daten 2019'!AE27,'Daten 2019'!#REF!)*'Daten 2019'!AS27/100/(G32+H32+J32+K32))+((G32+H32+J32+K32)*IF('Daten 2019'!BN27=TRUE,'Daten 2019'!Q27,'Daten 2019'!#REF!)*'Daten 2019'!AS27/100/(G32+H32+J32+K32)),"---")</f>
        <v>---</v>
      </c>
      <c r="BJ32" s="303" t="str">
        <f>IF((M32+O32+AJ32+AK32)&gt;0,((M32+O32+AJ32+AK32)*BG32*IF('Daten 2019'!BN27=TRUE,'Daten 2019'!AF27,'Daten 2019'!#REF!)*'Daten 2019'!AS27/100/(M32+O32+AJ32+AK32))+((M32+O32+AJ32+AK32)*IF('Daten 2019'!BN27=TRUE,'Daten 2019'!R27,'Daten 2019'!D27)*'Daten 2019'!AS27/100/(M32+O32+AJ32+AK32)),"---")</f>
        <v>---</v>
      </c>
      <c r="BK32" s="683" t="s">
        <v>131</v>
      </c>
      <c r="BL32" s="693"/>
      <c r="BM32" s="304" t="str">
        <f>IF((U32+V32+AP32+AQ32)&gt;0,((U32+V32+AP32+AQ32)*BG32*IF('Daten 2019'!BN27=TRUE,'Daten 2019'!AK27,'Daten 2019'!#REF!)*'Daten 2019'!AS27/100/(U32+V32+AP32+AQ32))+((U32+V32+AP32+AQ32)*IF('Daten 2019'!BN27=TRUE,'Daten 2019'!W27,'Daten 2019'!I27)*'Daten 2019'!AS27/100/(U32+V32+AP32+AQ32)),"---")</f>
        <v>---</v>
      </c>
      <c r="BN32" s="304" t="str">
        <f>IF((W32+X32+AR32+AS32)&gt;0,((W32+X32+AR32+AS32)*BG32*IF('Daten 2019'!BN27=TRUE,'Daten 2019'!AL27,'Daten 2019'!#REF!)*'Daten 2019'!AS27/100/(W32+X32+AR32+AS32))+((W32+X32+AR32+AS32)*IF('Daten 2019'!BN27=TRUE,'Daten 2019'!X27,'Daten 2019'!J27)*'Daten 2019'!AS27/100/(W32+X32+AR32+AS32)),"---")</f>
        <v>---</v>
      </c>
      <c r="BO32" s="304" t="str">
        <f>IF((Y32+Z32+AT32+AU32)&gt;0,((Y32+Z32+AT32+AU32)*BG32*IF('Daten 2019'!BN27=TRUE,'Daten 2019'!AM27,'Daten 2019'!#REF!)*'Daten 2019'!AS27/100/(Y32+Z32+AT32+AU32))+((Y32+Z32+AT32+AU32)*IF('Daten 2019'!BN27=TRUE,'Daten 2019'!Y27,'Daten 2019'!K27)*'Daten 2019'!AS27/100/(Y32+Z32+AT32+AU32)),"---")</f>
        <v>---</v>
      </c>
      <c r="BP32" s="304" t="str">
        <f>IF((Y32+Z32+AT32+AU32)&gt;0,((Y32+Z32+AT32+AU32)*BG32*IF('Daten 2019'!BN27=TRUE,'Daten 2019'!AN27,'Daten 2019'!#REF!)*'Daten 2019'!AS27/100/(Y32+Z32+AT32+AU32))+((Y32+Z32+AT32+AU32)*IF('Daten 2019'!BN27=TRUE,'Daten 2019'!Z27,'Daten 2019'!L27)*'Daten 2019'!AS27/100/(Y32+Z32+AT32+AU32)),"---")</f>
        <v>---</v>
      </c>
      <c r="BQ32" s="304" t="str">
        <f>IF((AC32+AD32+AX32+AY32)&gt;0,((Y32+Z32+AT32+AU32)*BG32*IF('Daten 2019'!BN27=TRUE,'Daten 2019'!AO27,'Daten 2019'!#REF!)*'Daten 2019'!AS27/100/(Y32+Z32+AT32+AU32))+((Y32+Z32+AT32+AU32)*IF('Daten 2019'!BN27=TRUE,'Daten 2019'!AA27,'Daten 2019'!M27)*'Daten 2019'!AS27/100/(Y32+Z32+AT32+AU32)),"---")</f>
        <v>---</v>
      </c>
      <c r="BR32" s="304" t="str">
        <f>IF((AE32+AF32+AZ32+BA32)&gt;0,((AE32+AF32+AZ32+BA32)*BG32*IF('Daten 2019'!BN27=TRUE,'Daten 2019'!AP27,'Daten 2019'!#REF!)*'Daten 2019'!AS27/100/(AE32+AF32+AZ32+BA32))+((AE32+AF32+AZ32+BA32)*IF('Daten 2019'!BN27=TRUE,'Daten 2019'!AB27,'Daten 2019'!N27)*'Daten 2019'!AS27/100/(AE32+AF32+AZ32+BA32)),"---")</f>
        <v>---</v>
      </c>
      <c r="BS32" s="304" t="str">
        <f>IF((AG32+AH32+BB32+BC32)&gt;0,((AG32+AH32+BB32+BC32)*BG32*IF('Daten 2019'!BN27=TRUE,'Daten 2019'!AQ27,'Daten 2019'!#REF!)*'Daten 2019'!AS27/100/(AG32+AH32+BB32+BC32))+((AG32+AH32+BB32+BC32)*IF('Daten 2019'!BN27=TRUE,'Daten 2019'!AC27,'Daten 2019'!O27)*'Daten 2019'!AS27/100/(AG32+AH32+BB32+BC32)),"---")</f>
        <v>---</v>
      </c>
      <c r="BT32" s="305">
        <f>IF(ISERROR(((M32+O32+AJ32+AK32)*BJ32)-((M32+O32+AJ32+AK32)*'Daten 2019'!D27*'Daten 2019'!AS27/100)),0,((M32+O32+AJ32+AK32)*BJ32)-((M32+O32+AJ32+AK32)*'Daten 2019'!D27*'Daten 2019'!AS27/100))+IF(ISERROR(((Q32+R32+AL32+AM32)*BK32)-((Q32+R32+AL32+AM32)*'Daten 2019'!F27*'Daten 2019'!AS27/100)),0,((Q32+R32+AL32+AM32)*BK32)-((Q32+R32+AL32+AM32)*'Daten 2019'!F27*'Daten 2019'!AS27/100))+IF(ISERROR(((S32+T32+AN32+AO32)*BL32)-((S32+T32+AN32+AO32)*'Daten 2019'!H27*'Daten 2019'!AS27/100)),0,((S32+T32+AN32+AO32)*BL32)-((S32+T32+AN32+AO32)*'Daten 2019'!H27*'Daten 2019'!AS27/100))</f>
        <v>0</v>
      </c>
      <c r="BU32" s="796"/>
      <c r="BV32" s="1001"/>
      <c r="BW32" s="614">
        <f>((G32+H32+J32+K32)*'Daten 2019'!AX27+(M32+O32+AJ32+AK32)*'Daten 2019'!AY27+(U32+V32+AP32+AQ32)*'Daten 2019'!BD27+(W32+X32+AR32+AS32)*'Daten 2019'!BE27+(Y32+Z32+AT32+AU32)*'Daten 2019'!BF27+(AA32+AB32+AV32+AW32)*'Daten 2019'!BG27+(AC32+AD32+AX32+AY32)*'Daten 2019'!BH27+(AE32+AF32+AZ32+BA32)*'Daten 2019'!BI27+(AG32+AH32+BB32+BC32)*'Daten 2019'!BJ27)*'Daten 2019'!AS27/100</f>
        <v>0</v>
      </c>
      <c r="BX32" s="381" t="s">
        <v>59</v>
      </c>
      <c r="BY32" s="267"/>
      <c r="BZ32" s="268"/>
      <c r="CA32" s="269"/>
      <c r="CB32" s="268"/>
      <c r="CC32" s="270"/>
      <c r="CD32" s="268"/>
      <c r="CE32" s="268"/>
      <c r="CF32" s="268"/>
      <c r="CG32" s="268"/>
    </row>
    <row r="33" spans="2:85" ht="16.5" customHeight="1" thickBot="1" x14ac:dyDescent="0.3">
      <c r="B33" s="896"/>
      <c r="C33" s="999"/>
      <c r="D33" s="553"/>
      <c r="E33" s="497" t="s">
        <v>60</v>
      </c>
      <c r="F33" s="448"/>
      <c r="G33" s="488">
        <f>'TP &amp; AP'!G33</f>
        <v>0</v>
      </c>
      <c r="H33" s="489">
        <f>'TP &amp; AP'!H33</f>
        <v>0</v>
      </c>
      <c r="I33" s="448"/>
      <c r="J33" s="488">
        <f>'TP &amp; AP'!J33</f>
        <v>0</v>
      </c>
      <c r="K33" s="489">
        <f>'TP &amp; AP'!K33</f>
        <v>0</v>
      </c>
      <c r="M33" s="972">
        <f>'TP &amp; AP'!M33:N33</f>
        <v>0</v>
      </c>
      <c r="N33" s="967"/>
      <c r="O33" s="967">
        <f>'TP &amp; AP'!O33:P33</f>
        <v>0</v>
      </c>
      <c r="P33" s="967"/>
      <c r="Q33" s="838"/>
      <c r="R33" s="838"/>
      <c r="S33" s="838"/>
      <c r="T33" s="838"/>
      <c r="U33" s="594">
        <f>'TP &amp; AP'!U33</f>
        <v>0</v>
      </c>
      <c r="V33" s="594">
        <f>'TP &amp; AP'!V33</f>
        <v>0</v>
      </c>
      <c r="W33" s="594">
        <f>'TP &amp; AP'!W33</f>
        <v>0</v>
      </c>
      <c r="X33" s="594">
        <f>'TP &amp; AP'!X33</f>
        <v>0</v>
      </c>
      <c r="Y33" s="594">
        <f>'TP &amp; AP'!Y33</f>
        <v>0</v>
      </c>
      <c r="Z33" s="594">
        <f>'TP &amp; AP'!Z33</f>
        <v>0</v>
      </c>
      <c r="AA33" s="594">
        <f>'TP &amp; AP'!AA33</f>
        <v>0</v>
      </c>
      <c r="AB33" s="594">
        <f>'TP &amp; AP'!AB33</f>
        <v>0</v>
      </c>
      <c r="AC33" s="594">
        <f>'TP &amp; AP'!AC33</f>
        <v>0</v>
      </c>
      <c r="AD33" s="594">
        <f>'TP &amp; AP'!AD33</f>
        <v>0</v>
      </c>
      <c r="AE33" s="594">
        <f>'TP &amp; AP'!AE33</f>
        <v>0</v>
      </c>
      <c r="AF33" s="594">
        <f>'TP &amp; AP'!AF33</f>
        <v>0</v>
      </c>
      <c r="AG33" s="594">
        <f>'TP &amp; AP'!AG33</f>
        <v>0</v>
      </c>
      <c r="AH33" s="595">
        <f>'TP &amp; AP'!AH33</f>
        <v>0</v>
      </c>
      <c r="AI33" s="452"/>
      <c r="AJ33" s="580">
        <f>'TP &amp; AP'!AJ33</f>
        <v>0</v>
      </c>
      <c r="AK33" s="568">
        <f>'TP &amp; AP'!AK33</f>
        <v>0</v>
      </c>
      <c r="AL33" s="838"/>
      <c r="AM33" s="838"/>
      <c r="AN33" s="838"/>
      <c r="AO33" s="838"/>
      <c r="AP33" s="559">
        <f>'TP &amp; AP'!AP33</f>
        <v>0</v>
      </c>
      <c r="AQ33" s="559">
        <f>'TP &amp; AP'!AQ33</f>
        <v>0</v>
      </c>
      <c r="AR33" s="559">
        <f>'TP &amp; AP'!AR33</f>
        <v>0</v>
      </c>
      <c r="AS33" s="559">
        <f>'TP &amp; AP'!AS33</f>
        <v>0</v>
      </c>
      <c r="AT33" s="559">
        <f>'TP &amp; AP'!AT33</f>
        <v>0</v>
      </c>
      <c r="AU33" s="559">
        <f>'TP &amp; AP'!AU33</f>
        <v>0</v>
      </c>
      <c r="AV33" s="559">
        <f>'TP &amp; AP'!AV33</f>
        <v>0</v>
      </c>
      <c r="AW33" s="559">
        <f>'TP &amp; AP'!AW33</f>
        <v>0</v>
      </c>
      <c r="AX33" s="559">
        <f>'TP &amp; AP'!AX33</f>
        <v>0</v>
      </c>
      <c r="AY33" s="559">
        <f>'TP &amp; AP'!AY33</f>
        <v>0</v>
      </c>
      <c r="AZ33" s="559">
        <f>'TP &amp; AP'!AZ33</f>
        <v>0</v>
      </c>
      <c r="BA33" s="559">
        <f>'TP &amp; AP'!BA33</f>
        <v>0</v>
      </c>
      <c r="BB33" s="559">
        <f>'TP &amp; AP'!BB33</f>
        <v>0</v>
      </c>
      <c r="BC33" s="561">
        <f>'TP &amp; AP'!BC33</f>
        <v>0</v>
      </c>
      <c r="BD33" s="260"/>
      <c r="BE33" s="383" t="s">
        <v>60</v>
      </c>
      <c r="BF33" s="308">
        <f>((G33+H33+J33+K33)*'Daten 2019'!Q28)+((M33+N33+O33+P33+AJ33+AK33)*'Daten 2019'!R28)+((U33+V33+AP33+AQ33)*'Daten 2019'!W28)+((W33+X33+AR33+AS33)*'Daten 2019'!X28)+((Y33+Z33+AT33+AU33)*'Daten 2019'!Y28)+((AA33+AB33+AV33+AW33)*'Daten 2019'!Z28)+((AC33+AD33+AX33+AY33)*'Daten 2019'!AA28)+((AE33+AF33+AZ33+BA33)*'Daten 2019'!AB28)+((AG33+AH33+BB33+BC33)*'Daten 2019'!AC28)</f>
        <v>0</v>
      </c>
      <c r="BG33" s="309">
        <f>IF(IF(IF(ISERROR(((BF33)-'Daten 2019'!AU28)/(BF33)),0,((BF33)-'Daten 2019'!AU28)/(BF33))&gt;0.5,('Daten 2019'!AU28+0.5*(IF(BF33&lt;'Daten 2019'!AV28,BF33,'Daten 2019'!AV28)-2*'Daten 2019'!AU28))/BF33,IF(ISERROR(((BF33)-'Daten 2019'!AU28)/(BF33)),0,((BF33)-'Daten 2019'!AU28)/(BF33)))&lt;0,0,IF(IF(ISERROR(((BF33)-'Daten 2019'!AU28)/(BF33)),0,((BF33)-'Daten 2019'!AU28)/(BF33))&gt;0.5,('Daten 2019'!AU28+0.5*(IF(BF33&lt;'Daten 2019'!AV28,BF33,'Daten 2019'!AV28)-2*'Daten 2019'!AU28))/BF33,IF(ISERROR(((BF33)-'Daten 2019'!AU28)/(BF33)),0,((BF33)-'Daten 2019'!AU28)/(BF33))))</f>
        <v>0</v>
      </c>
      <c r="BH33" s="310">
        <f>BT33/'Daten 2019'!AS28*100</f>
        <v>0</v>
      </c>
      <c r="BI33" s="311" t="str">
        <f>IF((G33+H33+J33+K33)&gt;0,((G33+H33+J33+K33)*BG33*IF('Daten 2019'!BN28=TRUE,'Daten 2019'!AE28,'Daten 2019'!#REF!)*'Daten 2019'!AS28/100/(G33+H33+J33+K33))+((G33+H33+J33+K33)*IF('Daten 2019'!BN28=TRUE,'Daten 2019'!Q28,'Daten 2019'!#REF!)*'Daten 2019'!AS28/100/(G33+H33+J33+K33)),"---")</f>
        <v>---</v>
      </c>
      <c r="BJ33" s="311" t="str">
        <f>IF((M33+O33+AJ33+AK33)&gt;0,((M33+O33+AJ33+AK33)*BG33*IF('Daten 2019'!BN28=TRUE,'Daten 2019'!AF28,'Daten 2019'!#REF!)*'Daten 2019'!AS28/100/(M33+O33+AJ33+AK33))+((M33+O33+AJ33+AK33)*IF('Daten 2019'!BN28=TRUE,'Daten 2019'!R28,'Daten 2019'!D28)*'Daten 2019'!AS28/100/(M33+O33+AJ33+AK33)),"---")</f>
        <v>---</v>
      </c>
      <c r="BK33" s="683"/>
      <c r="BL33" s="693"/>
      <c r="BM33" s="311" t="str">
        <f>IF((U33+V33+AP33+AQ33)&gt;0,((U33+V33+AP33+AQ33)*BG33*IF('Daten 2019'!BN28=TRUE,'Daten 2019'!AK28,'Daten 2019'!#REF!)*'Daten 2019'!AS28/100/(U33+V33+AP33+AQ33))+((U33+V33+AP33+AQ33)*IF('Daten 2019'!BN28=TRUE,'Daten 2019'!W28,'Daten 2019'!I28)*'Daten 2019'!AS28/100/(U33+V33+AP33+AQ33)),"---")</f>
        <v>---</v>
      </c>
      <c r="BN33" s="312" t="str">
        <f>IF((W33+X33+AR33+AS33)&gt;0,((W33+X33+AR33+AS33)*BG33*IF('Daten 2019'!BN28=TRUE,'Daten 2019'!AL28,'Daten 2019'!#REF!)*'Daten 2019'!AS28/100/(W33+X33+AR33+AS33))+((W33+X33+AR33+AS33)*IF('Daten 2019'!BN28=TRUE,'Daten 2019'!X28,'Daten 2019'!J28)*'Daten 2019'!AS28/100/(W33+X33+AR33+AS33)),"---")</f>
        <v>---</v>
      </c>
      <c r="BO33" s="312" t="str">
        <f>IF((Y33+Z33+AT33+AU33)&gt;0,((Y33+Z33+AT33+AU33)*BG33*IF('Daten 2019'!BN28=TRUE,'Daten 2019'!AM28,'Daten 2019'!#REF!)*'Daten 2019'!AS28/100/(Y33+Z33+AT33+AU33))+((Y33+Z33+AT33+AU33)*IF('Daten 2019'!BN28=TRUE,'Daten 2019'!Y28,'Daten 2019'!K28)*'Daten 2019'!AS28/100/(Y33+Z33+AT33+AU33)),"---")</f>
        <v>---</v>
      </c>
      <c r="BP33" s="312" t="str">
        <f>IF((Y33+Z33+AT33+AU33)&gt;0,((Y33+Z33+AT33+AU33)*BG33*IF('Daten 2019'!BN28=TRUE,'Daten 2019'!AN28,'Daten 2019'!#REF!)*'Daten 2019'!AS28/100/(Y33+Z33+AT33+AU33))+((Y33+Z33+AT33+AU33)*IF('Daten 2019'!BN28=TRUE,'Daten 2019'!Z28,'Daten 2019'!L28)*'Daten 2019'!AS28/100/(Y33+Z33+AT33+AU33)),"---")</f>
        <v>---</v>
      </c>
      <c r="BQ33" s="312" t="str">
        <f>IF((AC33+AD33+AX33+AY33)&gt;0,((Y33+Z33+AT33+AU33)*BG33*IF('Daten 2019'!BN28=TRUE,'Daten 2019'!AO28,'Daten 2019'!#REF!)*'Daten 2019'!AS28/100/(Y33+Z33+AT33+AU33))+((Y33+Z33+AT33+AU33)*IF('Daten 2019'!BN28=TRUE,'Daten 2019'!AA28,'Daten 2019'!M28)*'Daten 2019'!AS28/100/(Y33+Z33+AT33+AU33)),"---")</f>
        <v>---</v>
      </c>
      <c r="BR33" s="312" t="str">
        <f>IF((AE33+AF33+AZ33+BA33)&gt;0,((AE33+AF33+AZ33+BA33)*BG33*IF('Daten 2019'!BN28=TRUE,'Daten 2019'!AP28,'Daten 2019'!#REF!)*'Daten 2019'!AS28/100/(AE33+AF33+AZ33+BA33))+((AE33+AF33+AZ33+BA33)*IF('Daten 2019'!BN28=TRUE,'Daten 2019'!AB28,'Daten 2019'!N28)*'Daten 2019'!AS28/100/(AE33+AF33+AZ33+BA33)),"---")</f>
        <v>---</v>
      </c>
      <c r="BS33" s="312" t="str">
        <f>IF((AG33+AH33+BB33+BC33)&gt;0,((AG33+AH33+BB33+BC33)*BG33*IF('Daten 2019'!BN28=TRUE,'Daten 2019'!AQ28,'Daten 2019'!#REF!)*'Daten 2019'!AS28/100/(AG33+AH33+BB33+BC33))+((AG33+AH33+BB33+BC33)*IF('Daten 2019'!BN28=TRUE,'Daten 2019'!AC28,'Daten 2019'!O28)*'Daten 2019'!AS28/100/(AG33+AH33+BB33+BC33)),"---")</f>
        <v>---</v>
      </c>
      <c r="BT33" s="282">
        <f>IF(ISERROR(((M33+O33+AJ33+AK33)*BJ33)-((M33+O33+AJ33+AK33)*'Daten 2019'!D28*'Daten 2019'!AS28/100)),0,((M33+O33+AJ33+AK33)*BJ33)-((M33+O33+AJ33+AK33)*'Daten 2019'!D28*'Daten 2019'!AS28/100))+IF(ISERROR(((Q33+R33+AL33+AM33)*BK33)-((Q33+R33+AL33+AM33)*'Daten 2019'!F28*'Daten 2019'!AS28/100)),0,((Q33+R33+AL33+AM33)*BK33)-((Q33+R33+AL33+AM33)*'Daten 2019'!F28*'Daten 2019'!AS28/100))+IF(ISERROR(((S33+T33+AN33+AO33)*BL33)-((S33+T33+AN33+AO33)*'Daten 2019'!H28*'Daten 2019'!AS28/100)),0,((S33+T33+AN33+AO33)*BL33)-((S33+T33+AN33+AO33)*'Daten 2019'!H28*'Daten 2019'!AS28/100))</f>
        <v>0</v>
      </c>
      <c r="BU33" s="797"/>
      <c r="BV33" s="1001"/>
      <c r="BW33" s="616">
        <f>((G33+H33+J33+K33)*'Daten 2019'!AX28+(M33+O33+AJ33+AK33)*'Daten 2019'!AY28+(U33+V33+AP33+AQ33)*'Daten 2019'!BD28+(W33+X33+AR33+AS33)*'Daten 2019'!BE28+(Y33+Z33+AT33+AU33)*'Daten 2019'!BF28+(AA33+AB33+AV33+AW33)*'Daten 2019'!BG28+(AC33+AD33+AX33+AY33)*'Daten 2019'!BH28+(AE33+AF33+AZ33+BA33)*'Daten 2019'!BI28+(AG33+AH33+BB33+BC33)*'Daten 2019'!BJ28)*'Daten 2019'!AS28/100</f>
        <v>0</v>
      </c>
      <c r="BX33" s="383" t="s">
        <v>60</v>
      </c>
      <c r="BY33" s="267"/>
      <c r="BZ33" s="268"/>
      <c r="CA33" s="269"/>
      <c r="CB33" s="268"/>
      <c r="CC33" s="270"/>
      <c r="CD33" s="268"/>
      <c r="CE33" s="268"/>
      <c r="CF33" s="268"/>
      <c r="CG33" s="268"/>
    </row>
    <row r="34" spans="2:85" ht="16.5" customHeight="1" x14ac:dyDescent="0.25">
      <c r="B34" s="896"/>
      <c r="C34" s="999"/>
      <c r="D34" s="554"/>
      <c r="E34" s="497" t="s">
        <v>165</v>
      </c>
      <c r="F34" s="448"/>
      <c r="G34" s="494">
        <f>'TP &amp; AP'!G34</f>
        <v>0</v>
      </c>
      <c r="H34" s="495">
        <f>'TP &amp; AP'!H34</f>
        <v>0</v>
      </c>
      <c r="I34" s="448"/>
      <c r="J34" s="494">
        <f>'TP &amp; AP'!J34</f>
        <v>0</v>
      </c>
      <c r="K34" s="495">
        <f>'TP &amp; AP'!K34</f>
        <v>0</v>
      </c>
      <c r="M34" s="998">
        <f>'TP &amp; AP'!M34:N34</f>
        <v>0</v>
      </c>
      <c r="N34" s="935"/>
      <c r="O34" s="935">
        <f>'TP &amp; AP'!O34:P34</f>
        <v>0</v>
      </c>
      <c r="P34" s="935"/>
      <c r="Q34" s="838"/>
      <c r="R34" s="838"/>
      <c r="S34" s="838"/>
      <c r="T34" s="838"/>
      <c r="U34" s="483">
        <f>'TP &amp; AP'!U34</f>
        <v>0</v>
      </c>
      <c r="V34" s="483">
        <f>'TP &amp; AP'!V34</f>
        <v>0</v>
      </c>
      <c r="W34" s="483">
        <f>'TP &amp; AP'!W34</f>
        <v>0</v>
      </c>
      <c r="X34" s="483">
        <f>'TP &amp; AP'!X34</f>
        <v>0</v>
      </c>
      <c r="Y34" s="483">
        <f>'TP &amp; AP'!Y34</f>
        <v>0</v>
      </c>
      <c r="Z34" s="483">
        <f>'TP &amp; AP'!Z34</f>
        <v>0</v>
      </c>
      <c r="AA34" s="483">
        <f>'TP &amp; AP'!AA34</f>
        <v>0</v>
      </c>
      <c r="AB34" s="483">
        <f>'TP &amp; AP'!AB34</f>
        <v>0</v>
      </c>
      <c r="AC34" s="483">
        <f>'TP &amp; AP'!AC34</f>
        <v>0</v>
      </c>
      <c r="AD34" s="483">
        <f>'TP &amp; AP'!AD34</f>
        <v>0</v>
      </c>
      <c r="AE34" s="483">
        <f>'TP &amp; AP'!AE34</f>
        <v>0</v>
      </c>
      <c r="AF34" s="483">
        <f>'TP &amp; AP'!AF34</f>
        <v>0</v>
      </c>
      <c r="AG34" s="483">
        <f>'TP &amp; AP'!AG34</f>
        <v>0</v>
      </c>
      <c r="AH34" s="484">
        <f>'TP &amp; AP'!AH34</f>
        <v>0</v>
      </c>
      <c r="AI34" s="452"/>
      <c r="AJ34" s="578">
        <f>'TP &amp; AP'!AJ34</f>
        <v>0</v>
      </c>
      <c r="AK34" s="567">
        <f>'TP &amp; AP'!AK34</f>
        <v>0</v>
      </c>
      <c r="AL34" s="838"/>
      <c r="AM34" s="838"/>
      <c r="AN34" s="838"/>
      <c r="AO34" s="838"/>
      <c r="AP34" s="511">
        <f>'TP &amp; AP'!AP34</f>
        <v>0</v>
      </c>
      <c r="AQ34" s="511">
        <f>'TP &amp; AP'!AQ34</f>
        <v>0</v>
      </c>
      <c r="AR34" s="511">
        <f>'TP &amp; AP'!AR34</f>
        <v>0</v>
      </c>
      <c r="AS34" s="511">
        <f>'TP &amp; AP'!AS34</f>
        <v>0</v>
      </c>
      <c r="AT34" s="511">
        <f>'TP &amp; AP'!AT34</f>
        <v>0</v>
      </c>
      <c r="AU34" s="511">
        <f>'TP &amp; AP'!AU34</f>
        <v>0</v>
      </c>
      <c r="AV34" s="511">
        <f>'TP &amp; AP'!AV34</f>
        <v>0</v>
      </c>
      <c r="AW34" s="511">
        <f>'TP &amp; AP'!AW34</f>
        <v>0</v>
      </c>
      <c r="AX34" s="511">
        <f>'TP &amp; AP'!AX34</f>
        <v>0</v>
      </c>
      <c r="AY34" s="511">
        <f>'TP &amp; AP'!AY34</f>
        <v>0</v>
      </c>
      <c r="AZ34" s="511">
        <f>'TP &amp; AP'!AZ34</f>
        <v>0</v>
      </c>
      <c r="BA34" s="511">
        <f>'TP &amp; AP'!BA34</f>
        <v>0</v>
      </c>
      <c r="BB34" s="511">
        <f>'TP &amp; AP'!BB34</f>
        <v>0</v>
      </c>
      <c r="BC34" s="560">
        <f>'TP &amp; AP'!BC34</f>
        <v>0</v>
      </c>
      <c r="BD34" s="260"/>
      <c r="BE34" s="386" t="s">
        <v>165</v>
      </c>
      <c r="BF34" s="300">
        <f>((G34+H34+J34+K34)*'Daten 2019'!Q29)+((M34+N34+O34+P34+AJ34+AK34)*'Daten 2019'!R29)+((U34+V34+AP34+AQ34)*'Daten 2019'!W29)+((W34+X34+AR34+AS34)*'Daten 2019'!X29)+((Y34+Z34+AT34+AU34)*'Daten 2019'!Y29)+((AA34+AB34+AV34+AW34)*'Daten 2019'!Z29)+((AC34+AD34+AX34+AY34)*'Daten 2019'!AA29)+((AE34+AF34+AZ34+BA34)*'Daten 2019'!AB29)+((AG34+AH34+BB34+BC34)*'Daten 2019'!AC29)</f>
        <v>0</v>
      </c>
      <c r="BG34" s="315">
        <f>IF(IF(IF(ISERROR(((BF34)-'Daten 2019'!AU29)/(BF34)),0,((BF34)-'Daten 2019'!AU29)/(BF34))&gt;0.5,('Daten 2019'!AU29+0.5*(IF(BF34&lt;'Daten 2019'!AV29,BF34,'Daten 2019'!AV29)-2*'Daten 2019'!AU29))/BF34,IF(ISERROR(((BF34)-'Daten 2019'!AU29)/(BF34)),0,((BF34)-'Daten 2019'!AU29)/(BF34)))&lt;0,0,IF(IF(ISERROR(((BF34)-'Daten 2019'!AU29)/(BF34)),0,((BF34)-'Daten 2019'!AU29)/(BF34))&gt;0.5,('Daten 2019'!AU29+0.5*(IF(BF34&lt;'Daten 2019'!AV29,BF34,'Daten 2019'!AV29)-2*'Daten 2019'!AU29))/BF34,IF(ISERROR(((BF34)-'Daten 2019'!AU29)/(BF34)),0,((BF34)-'Daten 2019'!AU29)/(BF34))))</f>
        <v>0</v>
      </c>
      <c r="BH34" s="316">
        <f>BT34/'Daten 2019'!AS29*100</f>
        <v>0</v>
      </c>
      <c r="BI34" s="303" t="str">
        <f>IF((G34+H34+J34+K34)&gt;0,((G34+H34+J34+K34)*BG34*IF('Daten 2019'!BN29=TRUE,'Daten 2019'!AE29,'Daten 2019'!#REF!)*'Daten 2019'!AS29/100/(G34+H34+J34+K34))+((G34+H34+J34+K34)*IF('Daten 2019'!BN29=TRUE,'Daten 2019'!Q29,'Daten 2019'!#REF!)*'Daten 2019'!AS29/100/(G34+H34+J34+K34)),"---")</f>
        <v>---</v>
      </c>
      <c r="BJ34" s="303" t="str">
        <f>IF((M34+O34+AJ34+AK34)&gt;0,((M34+O34+AJ34+AK34)*BG34*IF('Daten 2019'!BN29=TRUE,'Daten 2019'!AF29,'Daten 2019'!#REF!)*'Daten 2019'!AS29/100/(M34+O34+AJ34+AK34))+((M34+O34+AJ34+AK34)*IF('Daten 2019'!BN29=TRUE,'Daten 2019'!R29,'Daten 2019'!D29)*'Daten 2019'!AS29/100/(M34+O34+AJ34+AK34)),"---")</f>
        <v>---</v>
      </c>
      <c r="BK34" s="683"/>
      <c r="BL34" s="693"/>
      <c r="BM34" s="304" t="str">
        <f>IF((U34+V34+AP34+AQ34)&gt;0,((U34+V34+AP34+AQ34)*BG34*IF('Daten 2019'!BN29=TRUE,'Daten 2019'!AK29,'Daten 2019'!#REF!)*'Daten 2019'!AS29/100/(U34+V34+AP34+AQ34))+((U34+V34+AP34+AQ34)*IF('Daten 2019'!BN29=TRUE,'Daten 2019'!W29,'Daten 2019'!I29)*'Daten 2019'!AS29/100/(U34+V34+AP34+AQ34)),"---")</f>
        <v>---</v>
      </c>
      <c r="BN34" s="304" t="str">
        <f>IF((W34+X34+AR34+AS34)&gt;0,((W34+X34+AR34+AS34)*BG34*IF('Daten 2019'!BN29=TRUE,'Daten 2019'!AL29,'Daten 2019'!#REF!)*'Daten 2019'!AS29/100/(W34+X34+AR34+AS34))+((W34+X34+AR34+AS34)*IF('Daten 2019'!BN29=TRUE,'Daten 2019'!X29,'Daten 2019'!J29)*'Daten 2019'!AS29/100/(W34+X34+AR34+AS34)),"---")</f>
        <v>---</v>
      </c>
      <c r="BO34" s="304" t="str">
        <f>IF((Y34+Z34+AT34+AU34)&gt;0,((Y34+Z34+AT34+AU34)*BG34*IF('Daten 2019'!BN29=TRUE,'Daten 2019'!AM29,'Daten 2019'!#REF!)*'Daten 2019'!AS29/100/(Y34+Z34+AT34+AU34))+((Y34+Z34+AT34+AU34)*IF('Daten 2019'!BN29=TRUE,'Daten 2019'!Y29,'Daten 2019'!K29)*'Daten 2019'!AS29/100/(Y34+Z34+AT34+AU34)),"---")</f>
        <v>---</v>
      </c>
      <c r="BP34" s="304" t="str">
        <f>IF((Y34+Z34+AT34+AU34)&gt;0,((Y34+Z34+AT34+AU34)*BG34*IF('Daten 2019'!BN29=TRUE,'Daten 2019'!AN29,'Daten 2019'!#REF!)*'Daten 2019'!AS29/100/(Y34+Z34+AT34+AU34))+((Y34+Z34+AT34+AU34)*IF('Daten 2019'!BN29=TRUE,'Daten 2019'!Z29,'Daten 2019'!L29)*'Daten 2019'!AS29/100/(Y34+Z34+AT34+AU34)),"---")</f>
        <v>---</v>
      </c>
      <c r="BQ34" s="304" t="str">
        <f>IF((AC34+AD34+AX34+AY34)&gt;0,((Y34+Z34+AT34+AU34)*BG34*IF('Daten 2019'!BN29=TRUE,'Daten 2019'!AO29,'Daten 2019'!#REF!)*'Daten 2019'!AS29/100/(Y34+Z34+AT34+AU34))+((Y34+Z34+AT34+AU34)*IF('Daten 2019'!BN29=TRUE,'Daten 2019'!AA29,'Daten 2019'!M29)*'Daten 2019'!AS29/100/(Y34+Z34+AT34+AU34)),"---")</f>
        <v>---</v>
      </c>
      <c r="BR34" s="304" t="str">
        <f>IF((AE34+AF34+AZ34+BA34)&gt;0,((AE34+AF34+AZ34+BA34)*BG34*IF('Daten 2019'!BN29=TRUE,'Daten 2019'!AP29,'Daten 2019'!#REF!)*'Daten 2019'!AS29/100/(AE34+AF34+AZ34+BA34))+((AE34+AF34+AZ34+BA34)*IF('Daten 2019'!BN29=TRUE,'Daten 2019'!AB29,'Daten 2019'!N29)*'Daten 2019'!AS29/100/(AE34+AF34+AZ34+BA34)),"---")</f>
        <v>---</v>
      </c>
      <c r="BS34" s="304" t="str">
        <f>IF((AG34+AH34+BB34+BC34)&gt;0,((AG34+AH34+BB34+BC34)*BG34*IF('Daten 2019'!BN29=TRUE,'Daten 2019'!AQ29,'Daten 2019'!#REF!)*'Daten 2019'!AS29/100/(AG34+AH34+BB34+BC34))+((AG34+AH34+BB34+BC34)*IF('Daten 2019'!BN29=TRUE,'Daten 2019'!AC29,'Daten 2019'!O29)*'Daten 2019'!AS29/100/(AG34+AH34+BB34+BC34)),"---")</f>
        <v>---</v>
      </c>
      <c r="BT34" s="289">
        <f>IF(ISERROR(((M34+O34+AJ34+AK34)*BJ34)-((M34+O34+AJ34+AK34)*'Daten 2019'!D29*'Daten 2019'!AS29/100)),0,((M34+O34+AJ34+AK34)*BJ34)-((M34+O34+AJ34+AK34)*'Daten 2019'!D29*'Daten 2019'!AS29/100))+IF(ISERROR(((Q34+R34+AL34+AM34)*BK34)-((Q34+R34+AL34+AM34)*'Daten 2019'!F29*'Daten 2019'!AS29/100)),0,((Q34+R34+AL34+AM34)*BK34)-((Q34+R34+AL34+AM34)*'Daten 2019'!F29*'Daten 2019'!AS29/100))+IF(ISERROR(((S34+T34+AN34+AO34)*BL34)-((S34+T34+AN34+AO34)*'Daten 2019'!H29*'Daten 2019'!AS29/100)),0,((S34+T34+AN34+AO34)*BL34)-((S34+T34+AN34+AO34)*'Daten 2019'!H29*'Daten 2019'!AS29/100))</f>
        <v>0</v>
      </c>
      <c r="BU34" s="711">
        <f>BT34+BT35+BT36+BT37</f>
        <v>0</v>
      </c>
      <c r="BV34" s="1001"/>
      <c r="BW34" s="617">
        <f>((G34+H34+J34+K34)*'Daten 2019'!AX29+(M34+O34+AJ34+AK34)*'Daten 2019'!AY29+(U34+V34+AP34+AQ34)*'Daten 2019'!BD29+(W34+X34+AR34+AS34)*'Daten 2019'!BE29+(Y34+Z34+AT34+AU34)*'Daten 2019'!BF29+(AA34+AB34+AV34+AW34)*'Daten 2019'!BG29+(AC34+AD34+AX34+AY34)*'Daten 2019'!BH29+(AE34+AF34+AZ34+BA34)*'Daten 2019'!BI29+(AG34+AH34+BB34+BC34)*'Daten 2019'!BJ29)*'Daten 2019'!AS29/100</f>
        <v>0</v>
      </c>
      <c r="BX34" s="386" t="s">
        <v>165</v>
      </c>
      <c r="BY34" s="267"/>
      <c r="BZ34" s="268"/>
      <c r="CA34" s="269"/>
      <c r="CB34" s="268"/>
      <c r="CC34" s="270"/>
      <c r="CD34" s="268"/>
      <c r="CE34" s="268"/>
      <c r="CF34" s="268"/>
      <c r="CG34" s="268"/>
    </row>
    <row r="35" spans="2:85" ht="16.5" customHeight="1" x14ac:dyDescent="0.25">
      <c r="B35" s="896"/>
      <c r="C35" s="999"/>
      <c r="D35" s="555"/>
      <c r="E35" s="497" t="s">
        <v>166</v>
      </c>
      <c r="F35" s="448"/>
      <c r="G35" s="498">
        <f>'TP &amp; AP'!G35</f>
        <v>0</v>
      </c>
      <c r="H35" s="499">
        <f>'TP &amp; AP'!H35</f>
        <v>0</v>
      </c>
      <c r="I35" s="448"/>
      <c r="J35" s="498">
        <f>'TP &amp; AP'!J35</f>
        <v>0</v>
      </c>
      <c r="K35" s="499">
        <f>'TP &amp; AP'!K35</f>
        <v>0</v>
      </c>
      <c r="M35" s="939">
        <f>'TP &amp; AP'!M35:N35</f>
        <v>0</v>
      </c>
      <c r="N35" s="936"/>
      <c r="O35" s="936">
        <f>'TP &amp; AP'!O35:P35</f>
        <v>0</v>
      </c>
      <c r="P35" s="936"/>
      <c r="Q35" s="838"/>
      <c r="R35" s="838"/>
      <c r="S35" s="838"/>
      <c r="T35" s="838"/>
      <c r="U35" s="483">
        <f>'TP &amp; AP'!U35</f>
        <v>0</v>
      </c>
      <c r="V35" s="483">
        <f>'TP &amp; AP'!V35</f>
        <v>0</v>
      </c>
      <c r="W35" s="483">
        <f>'TP &amp; AP'!W35</f>
        <v>0</v>
      </c>
      <c r="X35" s="483">
        <f>'TP &amp; AP'!X35</f>
        <v>0</v>
      </c>
      <c r="Y35" s="483">
        <f>'TP &amp; AP'!Y35</f>
        <v>0</v>
      </c>
      <c r="Z35" s="483">
        <f>'TP &amp; AP'!Z35</f>
        <v>0</v>
      </c>
      <c r="AA35" s="483">
        <f>'TP &amp; AP'!AA35</f>
        <v>0</v>
      </c>
      <c r="AB35" s="483">
        <f>'TP &amp; AP'!AB35</f>
        <v>0</v>
      </c>
      <c r="AC35" s="483">
        <f>'TP &amp; AP'!AC35</f>
        <v>0</v>
      </c>
      <c r="AD35" s="483">
        <f>'TP &amp; AP'!AD35</f>
        <v>0</v>
      </c>
      <c r="AE35" s="483">
        <f>'TP &amp; AP'!AE35</f>
        <v>0</v>
      </c>
      <c r="AF35" s="483">
        <f>'TP &amp; AP'!AF35</f>
        <v>0</v>
      </c>
      <c r="AG35" s="483">
        <f>'TP &amp; AP'!AG35</f>
        <v>0</v>
      </c>
      <c r="AH35" s="484">
        <f>'TP &amp; AP'!AH35</f>
        <v>0</v>
      </c>
      <c r="AI35" s="452"/>
      <c r="AJ35" s="579">
        <f>'TP &amp; AP'!AJ35</f>
        <v>0</v>
      </c>
      <c r="AK35" s="564">
        <f>'TP &amp; AP'!AK35</f>
        <v>0</v>
      </c>
      <c r="AL35" s="838"/>
      <c r="AM35" s="838"/>
      <c r="AN35" s="838"/>
      <c r="AO35" s="838"/>
      <c r="AP35" s="511">
        <f>'TP &amp; AP'!AP35</f>
        <v>0</v>
      </c>
      <c r="AQ35" s="511">
        <f>'TP &amp; AP'!AQ35</f>
        <v>0</v>
      </c>
      <c r="AR35" s="511">
        <f>'TP &amp; AP'!AR35</f>
        <v>0</v>
      </c>
      <c r="AS35" s="511">
        <f>'TP &amp; AP'!AS35</f>
        <v>0</v>
      </c>
      <c r="AT35" s="511">
        <f>'TP &amp; AP'!AT35</f>
        <v>0</v>
      </c>
      <c r="AU35" s="511">
        <f>'TP &amp; AP'!AU35</f>
        <v>0</v>
      </c>
      <c r="AV35" s="511">
        <f>'TP &amp; AP'!AV35</f>
        <v>0</v>
      </c>
      <c r="AW35" s="511">
        <f>'TP &amp; AP'!AW35</f>
        <v>0</v>
      </c>
      <c r="AX35" s="511">
        <f>'TP &amp; AP'!AX35</f>
        <v>0</v>
      </c>
      <c r="AY35" s="511">
        <f>'TP &amp; AP'!AY35</f>
        <v>0</v>
      </c>
      <c r="AZ35" s="511">
        <f>'TP &amp; AP'!AZ35</f>
        <v>0</v>
      </c>
      <c r="BA35" s="511">
        <f>'TP &amp; AP'!BA35</f>
        <v>0</v>
      </c>
      <c r="BB35" s="511">
        <f>'TP &amp; AP'!BB35</f>
        <v>0</v>
      </c>
      <c r="BC35" s="560">
        <f>'TP &amp; AP'!BC35</f>
        <v>0</v>
      </c>
      <c r="BD35" s="260"/>
      <c r="BE35" s="388" t="s">
        <v>166</v>
      </c>
      <c r="BF35" s="300">
        <f>((G35+H35+J35+K35)*'Daten 2019'!Q30)+((M35+N35+O35+P35+AJ35+AK35)*'Daten 2019'!R30)+((U35+V35+AP35+AQ35)*'Daten 2019'!W30)+((W35+X35+AR35+AS35)*'Daten 2019'!X30)+((Y35+Z35+AT35+AU35)*'Daten 2019'!Y30)+((AA35+AB35+AV35+AW35)*'Daten 2019'!Z30)+((AC35+AD35+AX35+AY35)*'Daten 2019'!AA30)+((AE35+AF35+AZ35+BA35)*'Daten 2019'!AB30)+((AG35+AH35+BB35+BC35)*'Daten 2019'!AC30)</f>
        <v>0</v>
      </c>
      <c r="BG35" s="319">
        <f>IF(IF(IF(ISERROR(((BF35)-'Daten 2019'!AU30)/(BF35)),0,((BF35)-'Daten 2019'!AU30)/(BF35))&gt;0.5,('Daten 2019'!AU30+0.5*(IF(BF35&lt;'Daten 2019'!AV30,BF35,'Daten 2019'!AV30)-2*'Daten 2019'!AU30))/BF35,IF(ISERROR(((BF35)-'Daten 2019'!AU30)/(BF35)),0,((BF35)-'Daten 2019'!AU30)/(BF35)))&lt;0,0,IF(IF(ISERROR(((BF35)-'Daten 2019'!AU30)/(BF35)),0,((BF35)-'Daten 2019'!AU30)/(BF35))&gt;0.5,('Daten 2019'!AU30+0.5*(IF(BF35&lt;'Daten 2019'!AV30,BF35,'Daten 2019'!AV30)-2*'Daten 2019'!AU30))/BF35,IF(ISERROR(((BF35)-'Daten 2019'!AU30)/(BF35)),0,((BF35)-'Daten 2019'!AU30)/(BF35))))</f>
        <v>0</v>
      </c>
      <c r="BH35" s="320">
        <f>BT35/'Daten 2019'!AS30*100</f>
        <v>0</v>
      </c>
      <c r="BI35" s="321" t="str">
        <f>IF((G35+H35+J35+K35)&gt;0,((G35+H35+J35+K35)*BG35*IF('Daten 2019'!BN30=TRUE,'Daten 2019'!AE30,'Daten 2019'!#REF!)*'Daten 2019'!AS30/100/(G35+H35+J35+K35))+((G35+H35+J35+K35)*IF('Daten 2019'!BN30=TRUE,'Daten 2019'!Q30,'Daten 2019'!#REF!)*'Daten 2019'!AS30/100/(G35+H35+J35+K35)),"---")</f>
        <v>---</v>
      </c>
      <c r="BJ35" s="321" t="str">
        <f>IF((M35+O35+AJ35+AK35)&gt;0,((M35+O35+AJ35+AK35)*BG35*IF('Daten 2019'!BN30=TRUE,'Daten 2019'!AF30,'Daten 2019'!#REF!)*'Daten 2019'!AS30/100/(M35+O35+AJ35+AK35))+((M35+O35+AJ35+AK35)*IF('Daten 2019'!BN30=TRUE,'Daten 2019'!R30,'Daten 2019'!D30)*'Daten 2019'!AS30/100/(M35+O35+AJ35+AK35)),"---")</f>
        <v>---</v>
      </c>
      <c r="BK35" s="683"/>
      <c r="BL35" s="693"/>
      <c r="BM35" s="304" t="str">
        <f>IF((U35+V35+AP35+AQ35)&gt;0,((U35+V35+AP35+AQ35)*BG35*IF('Daten 2019'!BN30=TRUE,'Daten 2019'!AK30,'Daten 2019'!#REF!)*'Daten 2019'!AS30/100/(U35+V35+AP35+AQ35))+((U35+V35+AP35+AQ35)*IF('Daten 2019'!BN30=TRUE,'Daten 2019'!W30,'Daten 2019'!I30)*'Daten 2019'!AS30/100/(U35+V35+AP35+AQ35)),"---")</f>
        <v>---</v>
      </c>
      <c r="BN35" s="304" t="str">
        <f>IF((W35+X35+AR35+AS35)&gt;0,((W35+X35+AR35+AS35)*BG35*IF('Daten 2019'!BN30=TRUE,'Daten 2019'!AL30,'Daten 2019'!#REF!)*'Daten 2019'!AS30/100/(W35+X35+AR35+AS35))+((W35+X35+AR35+AS35)*IF('Daten 2019'!BN30=TRUE,'Daten 2019'!X30,'Daten 2019'!J30)*'Daten 2019'!AS30/100/(W35+X35+AR35+AS35)),"---")</f>
        <v>---</v>
      </c>
      <c r="BO35" s="304" t="str">
        <f>IF((Y35+Z35+AT35+AU35)&gt;0,((Y35+Z35+AT35+AU35)*BG35*IF('Daten 2019'!BN30=TRUE,'Daten 2019'!AM30,'Daten 2019'!#REF!)*'Daten 2019'!AS30/100/(Y35+Z35+AT35+AU35))+((Y35+Z35+AT35+AU35)*IF('Daten 2019'!BN30=TRUE,'Daten 2019'!Y30,'Daten 2019'!K30)*'Daten 2019'!AS30/100/(Y35+Z35+AT35+AU35)),"---")</f>
        <v>---</v>
      </c>
      <c r="BP35" s="304" t="str">
        <f>IF((Y35+Z35+AT35+AU35)&gt;0,((Y35+Z35+AT35+AU35)*BG35*IF('Daten 2019'!BN30=TRUE,'Daten 2019'!AN30,'Daten 2019'!#REF!)*'Daten 2019'!AS30/100/(Y35+Z35+AT35+AU35))+((Y35+Z35+AT35+AU35)*IF('Daten 2019'!BN30=TRUE,'Daten 2019'!Z30,'Daten 2019'!L30)*'Daten 2019'!AS30/100/(Y35+Z35+AT35+AU35)),"---")</f>
        <v>---</v>
      </c>
      <c r="BQ35" s="304" t="str">
        <f>IF((AC35+AD35+AX35+AY35)&gt;0,((Y35+Z35+AT35+AU35)*BG35*IF('Daten 2019'!BN30=TRUE,'Daten 2019'!AO30,'Daten 2019'!#REF!)*'Daten 2019'!AS30/100/(Y35+Z35+AT35+AU35))+((Y35+Z35+AT35+AU35)*IF('Daten 2019'!BN30=TRUE,'Daten 2019'!AA30,'Daten 2019'!M30)*'Daten 2019'!AS30/100/(Y35+Z35+AT35+AU35)),"---")</f>
        <v>---</v>
      </c>
      <c r="BR35" s="304" t="str">
        <f>IF((AE35+AF35+AZ35+BA35)&gt;0,((AE35+AF35+AZ35+BA35)*BG35*IF('Daten 2019'!BN30=TRUE,'Daten 2019'!AP30,'Daten 2019'!#REF!)*'Daten 2019'!AS30/100/(AE35+AF35+AZ35+BA35))+((AE35+AF35+AZ35+BA35)*IF('Daten 2019'!BN30=TRUE,'Daten 2019'!AB30,'Daten 2019'!N30)*'Daten 2019'!AS30/100/(AE35+AF35+AZ35+BA35)),"---")</f>
        <v>---</v>
      </c>
      <c r="BS35" s="304" t="str">
        <f>IF((AG35+AH35+BB35+BC35)&gt;0,((AG35+AH35+BB35+BC35)*BG35*IF('Daten 2019'!BN30=TRUE,'Daten 2019'!AQ30,'Daten 2019'!#REF!)*'Daten 2019'!AS30/100/(AG35+AH35+BB35+BC35))+((AG35+AH35+BB35+BC35)*IF('Daten 2019'!BN30=TRUE,'Daten 2019'!AC30,'Daten 2019'!O30)*'Daten 2019'!AS30/100/(AG35+AH35+BB35+BC35)),"---")</f>
        <v>---</v>
      </c>
      <c r="BT35" s="265">
        <f>IF(ISERROR(((M35+O35+AJ35+AK35)*BJ35)-((M35+O35+AJ35+AK35)*'Daten 2019'!D30*'Daten 2019'!AS30/100)),0,((M35+O35+AJ35+AK35)*BJ35)-((M35+O35+AJ35+AK35)*'Daten 2019'!D30*'Daten 2019'!AS30/100))+IF(ISERROR(((Q35+R35+AL35+AM35)*BK35)-((Q35+R35+AL35+AM35)*'Daten 2019'!F30*'Daten 2019'!AS30/100)),0,((Q35+R35+AL35+AM35)*BK35)-((Q35+R35+AL35+AM35)*'Daten 2019'!F30*'Daten 2019'!AS30/100))+IF(ISERROR(((S35+T35+AN35+AO35)*BL35)-((S35+T35+AN35+AO35)*'Daten 2019'!H30*'Daten 2019'!AS30/100)),0,((S35+T35+AN35+AO35)*BL35)-((S35+T35+AN35+AO35)*'Daten 2019'!H30*'Daten 2019'!AS30/100))</f>
        <v>0</v>
      </c>
      <c r="BU35" s="711"/>
      <c r="BV35" s="1001"/>
      <c r="BW35" s="615">
        <f>((G35+H35+J35+K35)*'Daten 2019'!AX30+(M35+O35+AJ35+AK35)*'Daten 2019'!AY30+(U35+V35+AP35+AQ35)*'Daten 2019'!BD30+(W35+X35+AR35+AS35)*'Daten 2019'!BE30+(Y35+Z35+AT35+AU35)*'Daten 2019'!BF30+(AA35+AB35+AV35+AW35)*'Daten 2019'!BG30+(AC35+AD35+AX35+AY35)*'Daten 2019'!BH30+(AE35+AF35+AZ35+BA35)*'Daten 2019'!BI30+(AG35+AH35+BB35+BC35)*'Daten 2019'!BJ30)*'Daten 2019'!AS30/100</f>
        <v>0</v>
      </c>
      <c r="BX35" s="388" t="s">
        <v>166</v>
      </c>
      <c r="BY35" s="267"/>
      <c r="BZ35" s="268"/>
      <c r="CA35" s="269"/>
      <c r="CB35" s="268"/>
      <c r="CC35" s="270"/>
      <c r="CD35" s="268"/>
      <c r="CE35" s="268"/>
      <c r="CF35" s="268"/>
      <c r="CG35" s="268"/>
    </row>
    <row r="36" spans="2:85" ht="16.5" customHeight="1" x14ac:dyDescent="0.25">
      <c r="B36" s="896"/>
      <c r="C36" s="999"/>
      <c r="D36" s="552"/>
      <c r="E36" s="497" t="s">
        <v>167</v>
      </c>
      <c r="F36" s="448"/>
      <c r="G36" s="498">
        <f>'TP &amp; AP'!G36</f>
        <v>0</v>
      </c>
      <c r="H36" s="499">
        <f>'TP &amp; AP'!H36</f>
        <v>0</v>
      </c>
      <c r="I36" s="448"/>
      <c r="J36" s="498">
        <f>'TP &amp; AP'!J36</f>
        <v>0</v>
      </c>
      <c r="K36" s="499">
        <f>'TP &amp; AP'!K36</f>
        <v>0</v>
      </c>
      <c r="M36" s="939">
        <f>'TP &amp; AP'!M36:N36</f>
        <v>0</v>
      </c>
      <c r="N36" s="936"/>
      <c r="O36" s="936">
        <f>'TP &amp; AP'!O36:P36</f>
        <v>0</v>
      </c>
      <c r="P36" s="936"/>
      <c r="Q36" s="838"/>
      <c r="R36" s="838"/>
      <c r="S36" s="838"/>
      <c r="T36" s="838"/>
      <c r="U36" s="483">
        <f>'TP &amp; AP'!U36</f>
        <v>0</v>
      </c>
      <c r="V36" s="483">
        <f>'TP &amp; AP'!V36</f>
        <v>0</v>
      </c>
      <c r="W36" s="483">
        <f>'TP &amp; AP'!W36</f>
        <v>0</v>
      </c>
      <c r="X36" s="483">
        <f>'TP &amp; AP'!X36</f>
        <v>0</v>
      </c>
      <c r="Y36" s="483">
        <f>'TP &amp; AP'!Y36</f>
        <v>0</v>
      </c>
      <c r="Z36" s="483">
        <f>'TP &amp; AP'!Z36</f>
        <v>0</v>
      </c>
      <c r="AA36" s="483">
        <f>'TP &amp; AP'!AA36</f>
        <v>0</v>
      </c>
      <c r="AB36" s="483">
        <f>'TP &amp; AP'!AB36</f>
        <v>0</v>
      </c>
      <c r="AC36" s="483">
        <f>'TP &amp; AP'!AC36</f>
        <v>0</v>
      </c>
      <c r="AD36" s="483">
        <f>'TP &amp; AP'!AD36</f>
        <v>0</v>
      </c>
      <c r="AE36" s="483">
        <f>'TP &amp; AP'!AE36</f>
        <v>0</v>
      </c>
      <c r="AF36" s="483">
        <f>'TP &amp; AP'!AF36</f>
        <v>0</v>
      </c>
      <c r="AG36" s="483">
        <f>'TP &amp; AP'!AG36</f>
        <v>0</v>
      </c>
      <c r="AH36" s="484">
        <f>'TP &amp; AP'!AH36</f>
        <v>0</v>
      </c>
      <c r="AI36" s="452"/>
      <c r="AJ36" s="579">
        <f>'TP &amp; AP'!AJ36</f>
        <v>0</v>
      </c>
      <c r="AK36" s="564">
        <f>'TP &amp; AP'!AK36</f>
        <v>0</v>
      </c>
      <c r="AL36" s="838"/>
      <c r="AM36" s="838"/>
      <c r="AN36" s="838"/>
      <c r="AO36" s="838"/>
      <c r="AP36" s="511">
        <f>'TP &amp; AP'!AP36</f>
        <v>0</v>
      </c>
      <c r="AQ36" s="511">
        <f>'TP &amp; AP'!AQ36</f>
        <v>0</v>
      </c>
      <c r="AR36" s="511">
        <f>'TP &amp; AP'!AR36</f>
        <v>0</v>
      </c>
      <c r="AS36" s="511">
        <f>'TP &amp; AP'!AS36</f>
        <v>0</v>
      </c>
      <c r="AT36" s="511">
        <f>'TP &amp; AP'!AT36</f>
        <v>0</v>
      </c>
      <c r="AU36" s="511">
        <f>'TP &amp; AP'!AU36</f>
        <v>0</v>
      </c>
      <c r="AV36" s="511">
        <f>'TP &amp; AP'!AV36</f>
        <v>0</v>
      </c>
      <c r="AW36" s="511">
        <f>'TP &amp; AP'!AW36</f>
        <v>0</v>
      </c>
      <c r="AX36" s="511">
        <f>'TP &amp; AP'!AX36</f>
        <v>0</v>
      </c>
      <c r="AY36" s="511">
        <f>'TP &amp; AP'!AY36</f>
        <v>0</v>
      </c>
      <c r="AZ36" s="511">
        <f>'TP &amp; AP'!AZ36</f>
        <v>0</v>
      </c>
      <c r="BA36" s="511">
        <f>'TP &amp; AP'!BA36</f>
        <v>0</v>
      </c>
      <c r="BB36" s="511">
        <f>'TP &amp; AP'!BB36</f>
        <v>0</v>
      </c>
      <c r="BC36" s="560">
        <f>'TP &amp; AP'!BC36</f>
        <v>0</v>
      </c>
      <c r="BD36" s="260"/>
      <c r="BE36" s="388" t="s">
        <v>167</v>
      </c>
      <c r="BF36" s="300">
        <f>((G36+H36+J36+K36)*'Daten 2019'!Q31)+((M36+N36+O36+P36+AJ36+AK36)*'Daten 2019'!R31)+((U36+V36+AP36+AQ36)*'Daten 2019'!W31)+((W36+X36+AR36+AS36)*'Daten 2019'!X31)+((Y36+Z36+AT36+AU36)*'Daten 2019'!Y31)+((AA36+AB36+AV36+AW36)*'Daten 2019'!Z31)+((AC36+AD36+AX36+AY36)*'Daten 2019'!AA31)+((AE36+AF36+AZ36+BA36)*'Daten 2019'!AB31)+((AG36+AH36+BB36+BC36)*'Daten 2019'!AC31)</f>
        <v>0</v>
      </c>
      <c r="BG36" s="319">
        <f>IF(IF(IF(ISERROR(((BF36)-'Daten 2019'!AU31)/(BF36)),0,((BF36)-'Daten 2019'!AU31)/(BF36))&gt;0.5,('Daten 2019'!AU31+0.5*(IF(BF36&lt;'Daten 2019'!AV31,BF36,'Daten 2019'!AV31)-2*'Daten 2019'!AU31))/BF36,IF(ISERROR(((BF36)-'Daten 2019'!AU31)/(BF36)),0,((BF36)-'Daten 2019'!AU31)/(BF36)))&lt;0,0,IF(IF(ISERROR(((BF36)-'Daten 2019'!AU31)/(BF36)),0,((BF36)-'Daten 2019'!AU31)/(BF36))&gt;0.5,('Daten 2019'!AU31+0.5*(IF(BF36&lt;'Daten 2019'!AV31,BF36,'Daten 2019'!AV31)-2*'Daten 2019'!AU31))/BF36,IF(ISERROR(((BF36)-'Daten 2019'!AU31)/(BF36)),0,((BF36)-'Daten 2019'!AU31)/(BF36))))</f>
        <v>0</v>
      </c>
      <c r="BH36" s="320">
        <f>BT36/'Daten 2019'!AS31*100</f>
        <v>0</v>
      </c>
      <c r="BI36" s="321" t="str">
        <f>IF((G36+H36+J36+K36)&gt;0,((G36+H36+J36+K36)*BG36*IF('Daten 2019'!BN31=TRUE,'Daten 2019'!AE31,'Daten 2019'!#REF!)*'Daten 2019'!AS31/100/(G36+H36+J36+K36))+((G36+H36+J36+K36)*IF('Daten 2019'!BN31=TRUE,'Daten 2019'!Q31,'Daten 2019'!#REF!)*'Daten 2019'!AS31/100/(G36+H36+J36+K36)),"---")</f>
        <v>---</v>
      </c>
      <c r="BJ36" s="321" t="str">
        <f>IF((M36+O36+AJ36+AK36)&gt;0,((M36+O36+AJ36+AK36)*BG36*IF('Daten 2019'!BN31=TRUE,'Daten 2019'!AF31,'Daten 2019'!#REF!)*'Daten 2019'!AS31/100/(M36+O36+AJ36+AK36))+((M36+O36+AJ36+AK36)*IF('Daten 2019'!BN31=TRUE,'Daten 2019'!R31,'Daten 2019'!D31)*'Daten 2019'!AS31/100/(M36+O36+AJ36+AK36)),"---")</f>
        <v>---</v>
      </c>
      <c r="BK36" s="683"/>
      <c r="BL36" s="693"/>
      <c r="BM36" s="304" t="str">
        <f>IF((U36+V36+AP36+AQ36)&gt;0,((U36+V36+AP36+AQ36)*BG36*IF('Daten 2019'!BN31=TRUE,'Daten 2019'!AK31,'Daten 2019'!#REF!)*'Daten 2019'!AS31/100/(U36+V36+AP36+AQ36))+((U36+V36+AP36+AQ36)*IF('Daten 2019'!BN31=TRUE,'Daten 2019'!W31,'Daten 2019'!I31)*'Daten 2019'!AS31/100/(U36+V36+AP36+AQ36)),"---")</f>
        <v>---</v>
      </c>
      <c r="BN36" s="304" t="str">
        <f>IF((W36+X36+AR36+AS36)&gt;0,((W36+X36+AR36+AS36)*BG36*IF('Daten 2019'!BN31=TRUE,'Daten 2019'!AL31,'Daten 2019'!#REF!)*'Daten 2019'!AS31/100/(W36+X36+AR36+AS36))+((W36+X36+AR36+AS36)*IF('Daten 2019'!BN31=TRUE,'Daten 2019'!X31,'Daten 2019'!J31)*'Daten 2019'!AS31/100/(W36+X36+AR36+AS36)),"---")</f>
        <v>---</v>
      </c>
      <c r="BO36" s="304" t="str">
        <f>IF((Y36+Z36+AT36+AU36)&gt;0,((Y36+Z36+AT36+AU36)*BG36*IF('Daten 2019'!BN31=TRUE,'Daten 2019'!AM31,'Daten 2019'!#REF!)*'Daten 2019'!AS31/100/(Y36+Z36+AT36+AU36))+((Y36+Z36+AT36+AU36)*IF('Daten 2019'!BN31=TRUE,'Daten 2019'!Y31,'Daten 2019'!K31)*'Daten 2019'!AS31/100/(Y36+Z36+AT36+AU36)),"---")</f>
        <v>---</v>
      </c>
      <c r="BP36" s="304" t="str">
        <f>IF((Y36+Z36+AT36+AU36)&gt;0,((Y36+Z36+AT36+AU36)*BG36*IF('Daten 2019'!BN31=TRUE,'Daten 2019'!AN31,'Daten 2019'!#REF!)*'Daten 2019'!AS31/100/(Y36+Z36+AT36+AU36))+((Y36+Z36+AT36+AU36)*IF('Daten 2019'!BN31=TRUE,'Daten 2019'!Z31,'Daten 2019'!L31)*'Daten 2019'!AS31/100/(Y36+Z36+AT36+AU36)),"---")</f>
        <v>---</v>
      </c>
      <c r="BQ36" s="304" t="str">
        <f>IF((AC36+AD36+AX36+AY36)&gt;0,((Y36+Z36+AT36+AU36)*BG36*IF('Daten 2019'!BN31=TRUE,'Daten 2019'!AO31,'Daten 2019'!#REF!)*'Daten 2019'!AS31/100/(Y36+Z36+AT36+AU36))+((Y36+Z36+AT36+AU36)*IF('Daten 2019'!BN31=TRUE,'Daten 2019'!AA31,'Daten 2019'!M31)*'Daten 2019'!AS31/100/(Y36+Z36+AT36+AU36)),"---")</f>
        <v>---</v>
      </c>
      <c r="BR36" s="304" t="str">
        <f>IF((AE36+AF36+AZ36+BA36)&gt;0,((AE36+AF36+AZ36+BA36)*BG36*IF('Daten 2019'!BN31=TRUE,'Daten 2019'!AP31,'Daten 2019'!#REF!)*'Daten 2019'!AS31/100/(AE36+AF36+AZ36+BA36))+((AE36+AF36+AZ36+BA36)*IF('Daten 2019'!BN31=TRUE,'Daten 2019'!AB31,'Daten 2019'!N31)*'Daten 2019'!AS31/100/(AE36+AF36+AZ36+BA36)),"---")</f>
        <v>---</v>
      </c>
      <c r="BS36" s="304" t="str">
        <f>IF((AG36+AH36+BB36+BC36)&gt;0,((AG36+AH36+BB36+BC36)*BG36*IF('Daten 2019'!BN31=TRUE,'Daten 2019'!AQ31,'Daten 2019'!#REF!)*'Daten 2019'!AS31/100/(AG36+AH36+BB36+BC36))+((AG36+AH36+BB36+BC36)*IF('Daten 2019'!BN31=TRUE,'Daten 2019'!AC31,'Daten 2019'!O31)*'Daten 2019'!AS31/100/(AG36+AH36+BB36+BC36)),"---")</f>
        <v>---</v>
      </c>
      <c r="BT36" s="265">
        <f>IF(ISERROR(((M36+O36+AJ36+AK36)*BJ36)-((M36+O36+AJ36+AK36)*'Daten 2019'!D31*'Daten 2019'!AS31/100)),0,((M36+O36+AJ36+AK36)*BJ36)-((M36+O36+AJ36+AK36)*'Daten 2019'!D31*'Daten 2019'!AS31/100))+IF(ISERROR(((Q36+R36+AL36+AM36)*BK36)-((Q36+R36+AL36+AM36)*'Daten 2019'!F31*'Daten 2019'!AS31/100)),0,((Q36+R36+AL36+AM36)*BK36)-((Q36+R36+AL36+AM36)*'Daten 2019'!F31*'Daten 2019'!AS31/100))+IF(ISERROR(((S36+T36+AN36+AO36)*BL36)-((S36+T36+AN36+AO36)*'Daten 2019'!H31*'Daten 2019'!AS31/100)),0,((S36+T36+AN36+AO36)*BL36)-((S36+T36+AN36+AO36)*'Daten 2019'!H31*'Daten 2019'!AS31/100))</f>
        <v>0</v>
      </c>
      <c r="BU36" s="711"/>
      <c r="BV36" s="1001"/>
      <c r="BW36" s="615">
        <f>((G36+H36+J36+K36)*'Daten 2019'!AX31+(M36+O36+AJ36+AK36)*'Daten 2019'!AY31+(U36+V36+AP36+AQ36)*'Daten 2019'!BD31+(W36+X36+AR36+AS36)*'Daten 2019'!BE31+(Y36+Z36+AT36+AU36)*'Daten 2019'!BF31+(AA36+AB36+AV36+AW36)*'Daten 2019'!BG31+(AC36+AD36+AX36+AY36)*'Daten 2019'!BH31+(AE36+AF36+AZ36+BA36)*'Daten 2019'!BI31+(AG36+AH36+BB36+BC36)*'Daten 2019'!BJ31)*'Daten 2019'!AS31/100</f>
        <v>0</v>
      </c>
      <c r="BX36" s="388" t="s">
        <v>167</v>
      </c>
      <c r="BY36" s="267"/>
      <c r="BZ36" s="268"/>
      <c r="CA36" s="269"/>
      <c r="CB36" s="268"/>
      <c r="CC36" s="270"/>
      <c r="CD36" s="268"/>
      <c r="CE36" s="268"/>
      <c r="CF36" s="268"/>
      <c r="CG36" s="268"/>
    </row>
    <row r="37" spans="2:85" ht="16.5" customHeight="1" thickBot="1" x14ac:dyDescent="0.3">
      <c r="B37" s="896"/>
      <c r="C37" s="999"/>
      <c r="D37" s="553"/>
      <c r="E37" s="487" t="s">
        <v>169</v>
      </c>
      <c r="F37" s="448"/>
      <c r="G37" s="488">
        <f>'TP &amp; AP'!G37</f>
        <v>0</v>
      </c>
      <c r="H37" s="489">
        <f>'TP &amp; AP'!H37</f>
        <v>0</v>
      </c>
      <c r="I37" s="448"/>
      <c r="J37" s="488">
        <f>'TP &amp; AP'!J37</f>
        <v>0</v>
      </c>
      <c r="K37" s="489">
        <f>'TP &amp; AP'!K37</f>
        <v>0</v>
      </c>
      <c r="M37" s="972">
        <f>'TP &amp; AP'!M37:N37</f>
        <v>0</v>
      </c>
      <c r="N37" s="967"/>
      <c r="O37" s="967">
        <f>'TP &amp; AP'!O37:P37</f>
        <v>0</v>
      </c>
      <c r="P37" s="967"/>
      <c r="Q37" s="838"/>
      <c r="R37" s="838"/>
      <c r="S37" s="838"/>
      <c r="T37" s="838"/>
      <c r="U37" s="594">
        <f>'TP &amp; AP'!U37</f>
        <v>0</v>
      </c>
      <c r="V37" s="594">
        <f>'TP &amp; AP'!V37</f>
        <v>0</v>
      </c>
      <c r="W37" s="594">
        <f>'TP &amp; AP'!W37</f>
        <v>0</v>
      </c>
      <c r="X37" s="594">
        <f>'TP &amp; AP'!X37</f>
        <v>0</v>
      </c>
      <c r="Y37" s="594">
        <f>'TP &amp; AP'!Y37</f>
        <v>0</v>
      </c>
      <c r="Z37" s="594">
        <f>'TP &amp; AP'!Z37</f>
        <v>0</v>
      </c>
      <c r="AA37" s="594">
        <f>'TP &amp; AP'!AA37</f>
        <v>0</v>
      </c>
      <c r="AB37" s="594">
        <f>'TP &amp; AP'!AB37</f>
        <v>0</v>
      </c>
      <c r="AC37" s="594">
        <f>'TP &amp; AP'!AC37</f>
        <v>0</v>
      </c>
      <c r="AD37" s="594">
        <f>'TP &amp; AP'!AD37</f>
        <v>0</v>
      </c>
      <c r="AE37" s="594">
        <f>'TP &amp; AP'!AE37</f>
        <v>0</v>
      </c>
      <c r="AF37" s="594">
        <f>'TP &amp; AP'!AF37</f>
        <v>0</v>
      </c>
      <c r="AG37" s="594">
        <f>'TP &amp; AP'!AG37</f>
        <v>0</v>
      </c>
      <c r="AH37" s="595">
        <f>'TP &amp; AP'!AH37</f>
        <v>0</v>
      </c>
      <c r="AI37" s="452"/>
      <c r="AJ37" s="580">
        <f>'TP &amp; AP'!AJ37</f>
        <v>0</v>
      </c>
      <c r="AK37" s="568">
        <f>'TP &amp; AP'!AK37</f>
        <v>0</v>
      </c>
      <c r="AL37" s="838"/>
      <c r="AM37" s="838"/>
      <c r="AN37" s="838"/>
      <c r="AO37" s="838"/>
      <c r="AP37" s="559">
        <f>'TP &amp; AP'!AP37</f>
        <v>0</v>
      </c>
      <c r="AQ37" s="559">
        <f>'TP &amp; AP'!AQ37</f>
        <v>0</v>
      </c>
      <c r="AR37" s="559">
        <f>'TP &amp; AP'!AR37</f>
        <v>0</v>
      </c>
      <c r="AS37" s="559">
        <f>'TP &amp; AP'!AS37</f>
        <v>0</v>
      </c>
      <c r="AT37" s="559">
        <f>'TP &amp; AP'!AT37</f>
        <v>0</v>
      </c>
      <c r="AU37" s="559">
        <f>'TP &amp; AP'!AU37</f>
        <v>0</v>
      </c>
      <c r="AV37" s="559">
        <f>'TP &amp; AP'!AV37</f>
        <v>0</v>
      </c>
      <c r="AW37" s="559">
        <f>'TP &amp; AP'!AW37</f>
        <v>0</v>
      </c>
      <c r="AX37" s="559">
        <f>'TP &amp; AP'!AX37</f>
        <v>0</v>
      </c>
      <c r="AY37" s="559">
        <f>'TP &amp; AP'!AY37</f>
        <v>0</v>
      </c>
      <c r="AZ37" s="559">
        <f>'TP &amp; AP'!AZ37</f>
        <v>0</v>
      </c>
      <c r="BA37" s="559">
        <f>'TP &amp; AP'!BA37</f>
        <v>0</v>
      </c>
      <c r="BB37" s="559">
        <f>'TP &amp; AP'!BB37</f>
        <v>0</v>
      </c>
      <c r="BC37" s="561">
        <f>'TP &amp; AP'!BC37</f>
        <v>0</v>
      </c>
      <c r="BD37" s="260"/>
      <c r="BE37" s="389" t="s">
        <v>169</v>
      </c>
      <c r="BF37" s="308">
        <f>((G37+H37+J37+K37)*'Daten 2019'!Q32)+((M37+N37+O37+P37+AJ37+AK37)*'Daten 2019'!R32)+((U37+V37+AP37+AQ37)*'Daten 2019'!W32)+((W37+X37+AR37+AS37)*'Daten 2019'!X32)+((Y37+Z37+AT37+AU37)*'Daten 2019'!Y32)+((AA37+AB37+AV37+AW37)*'Daten 2019'!Z32)+((AC37+AD37+AX37+AY37)*'Daten 2019'!AA32)+((AE37+AF37+AZ37+BA37)*'Daten 2019'!AB32)+((AG37+AH37+BB37+BC37)*'Daten 2019'!AC32)</f>
        <v>0</v>
      </c>
      <c r="BG37" s="324">
        <f>IF(IF(IF(ISERROR(((BF37)-'Daten 2019'!AU32)/(BF37)),0,((BF37)-'Daten 2019'!AU32)/(BF37))&gt;0.5,('Daten 2019'!AU32+0.5*(IF(BF37&lt;'Daten 2019'!AV32,BF37,'Daten 2019'!AV32)-2*'Daten 2019'!AU32))/BF37,IF(ISERROR(((BF37)-'Daten 2019'!AU32)/(BF37)),0,((BF37)-'Daten 2019'!AU32)/(BF37)))&lt;0,0,IF(IF(ISERROR(((BF37)-'Daten 2019'!AU32)/(BF37)),0,((BF37)-'Daten 2019'!AU32)/(BF37))&gt;0.5,('Daten 2019'!AU32+0.5*(IF(BF37&lt;'Daten 2019'!AV32,BF37,'Daten 2019'!AV32)-2*'Daten 2019'!AU32))/BF37,IF(ISERROR(((BF37)-'Daten 2019'!AU32)/(BF37)),0,((BF37)-'Daten 2019'!AU32)/(BF37))))</f>
        <v>0</v>
      </c>
      <c r="BH37" s="325">
        <f>BT37/'Daten 2019'!AS32*100</f>
        <v>0</v>
      </c>
      <c r="BI37" s="311" t="str">
        <f>IF((G37+H37+J37+K37)&gt;0,((G37+H37+J37+K37)*BG37*IF('Daten 2019'!BN32=TRUE,'Daten 2019'!AE32,'Daten 2019'!#REF!)*'Daten 2019'!AS32/100/(G37+H37+J37+K37))+((G37+H37+J37+K37)*IF('Daten 2019'!BN32=TRUE,'Daten 2019'!Q32,'Daten 2019'!#REF!)*'Daten 2019'!AS32/100/(G37+H37+J37+K37)),"---")</f>
        <v>---</v>
      </c>
      <c r="BJ37" s="311" t="str">
        <f>IF((M37+O37+AJ37+AK37)&gt;0,((M37+O37+AJ37+AK37)*BG37*IF('Daten 2019'!BN32=TRUE,'Daten 2019'!AF32,'Daten 2019'!#REF!)*'Daten 2019'!AS32/100/(M37+O37+AJ37+AK37))+((M37+O37+AJ37+AK37)*IF('Daten 2019'!BN32=TRUE,'Daten 2019'!R32,'Daten 2019'!D32)*'Daten 2019'!AS32/100/(M37+O37+AJ37+AK37)),"---")</f>
        <v>---</v>
      </c>
      <c r="BK37" s="683"/>
      <c r="BL37" s="693"/>
      <c r="BM37" s="311" t="str">
        <f>IF((U37+V37+AP37+AQ37)&gt;0,((U37+V37+AP37+AQ37)*BG37*IF('Daten 2019'!BN32=TRUE,'Daten 2019'!AK32,'Daten 2019'!#REF!)*'Daten 2019'!AS32/100/(U37+V37+AP37+AQ37))+((U37+V37+AP37+AQ37)*IF('Daten 2019'!BN32=TRUE,'Daten 2019'!W32,'Daten 2019'!I32)*'Daten 2019'!AS32/100/(U37+V37+AP37+AQ37)),"---")</f>
        <v>---</v>
      </c>
      <c r="BN37" s="312" t="str">
        <f>IF((W37+X37+AR37+AS37)&gt;0,((W37+X37+AR37+AS37)*BG37*IF('Daten 2019'!BN32=TRUE,'Daten 2019'!AL32,'Daten 2019'!#REF!)*'Daten 2019'!AS32/100/(W37+X37+AR37+AS37))+((W37+X37+AR37+AS37)*IF('Daten 2019'!BN32=TRUE,'Daten 2019'!X32,'Daten 2019'!J32)*'Daten 2019'!AS32/100/(W37+X37+AR37+AS37)),"---")</f>
        <v>---</v>
      </c>
      <c r="BO37" s="312" t="str">
        <f>IF((Y37+Z37+AT37+AU37)&gt;0,((Y37+Z37+AT37+AU37)*BG37*IF('Daten 2019'!BN32=TRUE,'Daten 2019'!AM32,'Daten 2019'!#REF!)*'Daten 2019'!AS32/100/(Y37+Z37+AT37+AU37))+((Y37+Z37+AT37+AU37)*IF('Daten 2019'!BN32=TRUE,'Daten 2019'!Y32,'Daten 2019'!K32)*'Daten 2019'!AS32/100/(Y37+Z37+AT37+AU37)),"---")</f>
        <v>---</v>
      </c>
      <c r="BP37" s="312" t="str">
        <f>IF((Y37+Z37+AT37+AU37)&gt;0,((Y37+Z37+AT37+AU37)*BG37*IF('Daten 2019'!BN32=TRUE,'Daten 2019'!AN32,'Daten 2019'!#REF!)*'Daten 2019'!AS32/100/(Y37+Z37+AT37+AU37))+((Y37+Z37+AT37+AU37)*IF('Daten 2019'!BN32=TRUE,'Daten 2019'!Z32,'Daten 2019'!L32)*'Daten 2019'!AS32/100/(Y37+Z37+AT37+AU37)),"---")</f>
        <v>---</v>
      </c>
      <c r="BQ37" s="312" t="str">
        <f>IF((AC37+AD37+AX37+AY37)&gt;0,((Y37+Z37+AT37+AU37)*BG37*IF('Daten 2019'!BN32=TRUE,'Daten 2019'!AO32,'Daten 2019'!#REF!)*'Daten 2019'!AS32/100/(Y37+Z37+AT37+AU37))+((Y37+Z37+AT37+AU37)*IF('Daten 2019'!BN32=TRUE,'Daten 2019'!AA32,'Daten 2019'!M32)*'Daten 2019'!AS32/100/(Y37+Z37+AT37+AU37)),"---")</f>
        <v>---</v>
      </c>
      <c r="BR37" s="312" t="str">
        <f>IF((AE37+AF37+AZ37+BA37)&gt;0,((AE37+AF37+AZ37+BA37)*BG37*IF('Daten 2019'!BN32=TRUE,'Daten 2019'!AP32,'Daten 2019'!#REF!)*'Daten 2019'!AS32/100/(AE37+AF37+AZ37+BA37))+((AE37+AF37+AZ37+BA37)*IF('Daten 2019'!BN32=TRUE,'Daten 2019'!AB32,'Daten 2019'!N32)*'Daten 2019'!AS32/100/(AE37+AF37+AZ37+BA37)),"---")</f>
        <v>---</v>
      </c>
      <c r="BS37" s="312" t="str">
        <f>IF((AG37+AH37+BB37+BC37)&gt;0,((AG37+AH37+BB37+BC37)*BG37*IF('Daten 2019'!BN32=TRUE,'Daten 2019'!AQ32,'Daten 2019'!#REF!)*'Daten 2019'!AS32/100/(AG37+AH37+BB37+BC37))+((AG37+AH37+BB37+BC37)*IF('Daten 2019'!BN32=TRUE,'Daten 2019'!AC32,'Daten 2019'!O32)*'Daten 2019'!AS32/100/(AG37+AH37+BB37+BC37)),"---")</f>
        <v>---</v>
      </c>
      <c r="BT37" s="282">
        <f>IF(ISERROR(((M37+O37+AJ37+AK37)*BJ37)-((M37+O37+AJ37+AK37)*'Daten 2019'!D32*'Daten 2019'!AS32/100)),0,((M37+O37+AJ37+AK37)*BJ37)-((M37+O37+AJ37+AK37)*'Daten 2019'!D32*'Daten 2019'!AS32/100))+IF(ISERROR(((Q37+R37+AL37+AM37)*BK37)-((Q37+R37+AL37+AM37)*'Daten 2019'!F32*'Daten 2019'!AS32/100)),0,((Q37+R37+AL37+AM37)*BK37)-((Q37+R37+AL37+AM37)*'Daten 2019'!F32*'Daten 2019'!AS32/100))+IF(ISERROR(((S37+T37+AN37+AO37)*BL37)-((S37+T37+AN37+AO37)*'Daten 2019'!H32*'Daten 2019'!AS32/100)),0,((S37+T37+AN37+AO37)*BL37)-((S37+T37+AN37+AO37)*'Daten 2019'!H32*'Daten 2019'!AS32/100))</f>
        <v>0</v>
      </c>
      <c r="BU37" s="712"/>
      <c r="BV37" s="1001"/>
      <c r="BW37" s="616">
        <f>((G37+H37+J37+K37)*'Daten 2019'!AX32+(M37+O37+AJ37+AK37)*'Daten 2019'!AY32+(U37+V37+AP37+AQ37)*'Daten 2019'!BD32+(W37+X37+AR37+AS37)*'Daten 2019'!BE32+(Y37+Z37+AT37+AU37)*'Daten 2019'!BF32+(AA37+AB37+AV37+AW37)*'Daten 2019'!BG32+(AC37+AD37+AX37+AY37)*'Daten 2019'!BH32+(AE37+AF37+AZ37+BA37)*'Daten 2019'!BI32+(AG37+AH37+BB37+BC37)*'Daten 2019'!BJ32)*'Daten 2019'!AS32/100</f>
        <v>0</v>
      </c>
      <c r="BX37" s="389" t="s">
        <v>169</v>
      </c>
      <c r="BY37" s="267"/>
      <c r="BZ37" s="268"/>
      <c r="CA37" s="269"/>
      <c r="CB37" s="268"/>
      <c r="CC37" s="270"/>
      <c r="CD37" s="268"/>
      <c r="CE37" s="268"/>
      <c r="CF37" s="268"/>
      <c r="CG37" s="268"/>
    </row>
    <row r="38" spans="2:85" ht="16.5" customHeight="1" x14ac:dyDescent="0.25">
      <c r="B38" s="896"/>
      <c r="C38" s="999"/>
      <c r="D38" s="555"/>
      <c r="E38" s="480" t="s">
        <v>176</v>
      </c>
      <c r="F38" s="448"/>
      <c r="G38" s="494">
        <f>'TP &amp; AP'!G38</f>
        <v>0</v>
      </c>
      <c r="H38" s="495">
        <f>'TP &amp; AP'!H38</f>
        <v>0</v>
      </c>
      <c r="I38" s="502"/>
      <c r="J38" s="494">
        <f>'TP &amp; AP'!J38</f>
        <v>0</v>
      </c>
      <c r="K38" s="495">
        <f>'TP &amp; AP'!K38</f>
        <v>0</v>
      </c>
      <c r="M38" s="998">
        <f>'TP &amp; AP'!M38:N38</f>
        <v>0</v>
      </c>
      <c r="N38" s="935"/>
      <c r="O38" s="935">
        <f>'TP &amp; AP'!O38:P38</f>
        <v>0</v>
      </c>
      <c r="P38" s="935"/>
      <c r="Q38" s="838"/>
      <c r="R38" s="838"/>
      <c r="S38" s="838"/>
      <c r="T38" s="838"/>
      <c r="U38" s="483">
        <f>'TP &amp; AP'!U38</f>
        <v>0</v>
      </c>
      <c r="V38" s="483">
        <f>'TP &amp; AP'!V38</f>
        <v>0</v>
      </c>
      <c r="W38" s="483">
        <f>'TP &amp; AP'!W38</f>
        <v>0</v>
      </c>
      <c r="X38" s="483">
        <f>'TP &amp; AP'!X38</f>
        <v>0</v>
      </c>
      <c r="Y38" s="483">
        <f>'TP &amp; AP'!Y38</f>
        <v>0</v>
      </c>
      <c r="Z38" s="483">
        <f>'TP &amp; AP'!Z38</f>
        <v>0</v>
      </c>
      <c r="AA38" s="483">
        <f>'TP &amp; AP'!AA38</f>
        <v>0</v>
      </c>
      <c r="AB38" s="483">
        <f>'TP &amp; AP'!AB38</f>
        <v>0</v>
      </c>
      <c r="AC38" s="483">
        <f>'TP &amp; AP'!AC38</f>
        <v>0</v>
      </c>
      <c r="AD38" s="483">
        <f>'TP &amp; AP'!AD38</f>
        <v>0</v>
      </c>
      <c r="AE38" s="483">
        <f>'TP &amp; AP'!AE38</f>
        <v>0</v>
      </c>
      <c r="AF38" s="483">
        <f>'TP &amp; AP'!AF38</f>
        <v>0</v>
      </c>
      <c r="AG38" s="483">
        <f>'TP &amp; AP'!AG38</f>
        <v>0</v>
      </c>
      <c r="AH38" s="484">
        <f>'TP &amp; AP'!AH38</f>
        <v>0</v>
      </c>
      <c r="AI38" s="452"/>
      <c r="AJ38" s="578">
        <f>'TP &amp; AP'!AJ38</f>
        <v>0</v>
      </c>
      <c r="AK38" s="567">
        <f>'TP &amp; AP'!AK38</f>
        <v>0</v>
      </c>
      <c r="AL38" s="838"/>
      <c r="AM38" s="838"/>
      <c r="AN38" s="838"/>
      <c r="AO38" s="838"/>
      <c r="AP38" s="511">
        <f>'TP &amp; AP'!AP38</f>
        <v>0</v>
      </c>
      <c r="AQ38" s="511">
        <f>'TP &amp; AP'!AQ38</f>
        <v>0</v>
      </c>
      <c r="AR38" s="511">
        <f>'TP &amp; AP'!AR38</f>
        <v>0</v>
      </c>
      <c r="AS38" s="511">
        <f>'TP &amp; AP'!AS38</f>
        <v>0</v>
      </c>
      <c r="AT38" s="511">
        <f>'TP &amp; AP'!AT38</f>
        <v>0</v>
      </c>
      <c r="AU38" s="511">
        <f>'TP &amp; AP'!AU38</f>
        <v>0</v>
      </c>
      <c r="AV38" s="511">
        <f>'TP &amp; AP'!AV38</f>
        <v>0</v>
      </c>
      <c r="AW38" s="511">
        <f>'TP &amp; AP'!AW38</f>
        <v>0</v>
      </c>
      <c r="AX38" s="511">
        <f>'TP &amp; AP'!AX38</f>
        <v>0</v>
      </c>
      <c r="AY38" s="511">
        <f>'TP &amp; AP'!AY38</f>
        <v>0</v>
      </c>
      <c r="AZ38" s="511">
        <f>'TP &amp; AP'!AZ38</f>
        <v>0</v>
      </c>
      <c r="BA38" s="511">
        <f>'TP &amp; AP'!BA38</f>
        <v>0</v>
      </c>
      <c r="BB38" s="511">
        <f>'TP &amp; AP'!BB38</f>
        <v>0</v>
      </c>
      <c r="BC38" s="560">
        <f>'TP &amp; AP'!BC38</f>
        <v>0</v>
      </c>
      <c r="BD38" s="260"/>
      <c r="BE38" s="386" t="s">
        <v>176</v>
      </c>
      <c r="BF38" s="300">
        <f>((G38+H38+J38+K38)*'Daten 2019'!Q33)+((M38+N38+O38+P38+AJ38+AK38)*'Daten 2019'!R33)+((U38+V38+AP38+AQ38)*'Daten 2019'!W33)+((W38+X38+AR38+AS38)*'Daten 2019'!X33)+((Y38+Z38+AT38+AU38)*'Daten 2019'!Y33)+((AA38+AB38+AV38+AW38)*'Daten 2019'!Z33)+((AC38+AD38+AX38+AY38)*'Daten 2019'!AA33)+((AE38+AF38+AZ38+BA38)*'Daten 2019'!AB33)+((AG38+AH38+BB38+BC38)*'Daten 2019'!AC33)</f>
        <v>0</v>
      </c>
      <c r="BG38" s="315">
        <f>IF(IF(IF(ISERROR(((BF38)-'Daten 2019'!AU33)/(BF38)),0,((BF38)-'Daten 2019'!AU33)/(BF38))&gt;0.5,('Daten 2019'!AU33+0.5*(IF(BF38&lt;'Daten 2019'!AV33,BF38,'Daten 2019'!AV33)-2*'Daten 2019'!AU33))/BF38,IF(ISERROR(((BF38)-'Daten 2019'!AU33)/(BF38)),0,((BF38)-'Daten 2019'!AU33)/(BF38)))&lt;0,0,IF(IF(ISERROR(((BF38)-'Daten 2019'!AU33)/(BF38)),0,((BF38)-'Daten 2019'!AU33)/(BF38))&gt;0.5,('Daten 2019'!AU33+0.5*(IF(BF38&lt;'Daten 2019'!AV33,BF38,'Daten 2019'!AV33)-2*'Daten 2019'!AU33))/BF38,IF(ISERROR(((BF38)-'Daten 2019'!AU33)/(BF38)),0,((BF38)-'Daten 2019'!AU33)/(BF38))))</f>
        <v>0</v>
      </c>
      <c r="BH38" s="302">
        <f>BT38/'Daten 2019'!AS33*100</f>
        <v>0</v>
      </c>
      <c r="BI38" s="303" t="str">
        <f>IF((G38+H38+J38+K38)&gt;0,((G38+H38+J38+K38)*BG38*IF('Daten 2019'!BN33=TRUE,'Daten 2019'!AE33,'Daten 2019'!#REF!)*'Daten 2019'!AS33/100/(G38+H38+J38+K38))+((G38+H38+J38+K38)*IF('Daten 2019'!BN33=TRUE,'Daten 2019'!Q33,'Daten 2019'!#REF!)*'Daten 2019'!AS33/100/(G38+H38+J38+K38)),"---")</f>
        <v>---</v>
      </c>
      <c r="BJ38" s="303" t="str">
        <f>IF((M38+O38+AJ38+AK38)&gt;0,((M38+O38+AJ38+AK38)*BG38*IF('Daten 2019'!BN33=TRUE,'Daten 2019'!AF33,'Daten 2019'!#REF!)*'Daten 2019'!AS33/100/(M38+O38+AJ38+AK38))+((M38+O38+AJ38+AK38)*IF('Daten 2019'!BN33=TRUE,'Daten 2019'!R33,'Daten 2019'!D33)*'Daten 2019'!AS33/100/(M38+O38+AJ38+AK38)),"---")</f>
        <v>---</v>
      </c>
      <c r="BK38" s="683"/>
      <c r="BL38" s="693"/>
      <c r="BM38" s="304" t="str">
        <f>IF((U38+V38+AP38+AQ38)&gt;0,((U38+V38+AP38+AQ38)*BG38*IF('Daten 2019'!BN33=TRUE,'Daten 2019'!AK33,'Daten 2019'!#REF!)*'Daten 2019'!AS33/100/(U38+V38+AP38+AQ38))+((U38+V38+AP38+AQ38)*IF('Daten 2019'!BN33=TRUE,'Daten 2019'!W33,'Daten 2019'!I33)*'Daten 2019'!AS33/100/(U38+V38+AP38+AQ38)),"---")</f>
        <v>---</v>
      </c>
      <c r="BN38" s="304" t="str">
        <f>IF((W38+X38+AR38+AS38)&gt;0,((W38+X38+AR38+AS38)*BG38*IF('Daten 2019'!BN33=TRUE,'Daten 2019'!AL33,'Daten 2019'!#REF!)*'Daten 2019'!AS33/100/(W38+X38+AR38+AS38))+((W38+X38+AR38+AS38)*IF('Daten 2019'!BN33=TRUE,'Daten 2019'!X33,'Daten 2019'!J33)*'Daten 2019'!AS33/100/(W38+X38+AR38+AS38)),"---")</f>
        <v>---</v>
      </c>
      <c r="BO38" s="304" t="str">
        <f>IF((Y38+Z38+AT38+AU38)&gt;0,((Y38+Z38+AT38+AU38)*BG38*IF('Daten 2019'!BN33=TRUE,'Daten 2019'!AM33,'Daten 2019'!#REF!)*'Daten 2019'!AS33/100/(Y38+Z38+AT38+AU38))+((Y38+Z38+AT38+AU38)*IF('Daten 2019'!BN33=TRUE,'Daten 2019'!Y33,'Daten 2019'!K33)*'Daten 2019'!AS33/100/(Y38+Z38+AT38+AU38)),"---")</f>
        <v>---</v>
      </c>
      <c r="BP38" s="304" t="str">
        <f>IF((Y38+Z38+AT38+AU38)&gt;0,((Y38+Z38+AT38+AU38)*BG38*IF('Daten 2019'!BN33=TRUE,'Daten 2019'!AN33,'Daten 2019'!#REF!)*'Daten 2019'!AS33/100/(Y38+Z38+AT38+AU38))+((Y38+Z38+AT38+AU38)*IF('Daten 2019'!BN33=TRUE,'Daten 2019'!Z33,'Daten 2019'!L33)*'Daten 2019'!AS33/100/(Y38+Z38+AT38+AU38)),"---")</f>
        <v>---</v>
      </c>
      <c r="BQ38" s="304" t="str">
        <f>IF((AC38+AD38+AX38+AY38)&gt;0,((Y38+Z38+AT38+AU38)*BG38*IF('Daten 2019'!BN33=TRUE,'Daten 2019'!AO33,'Daten 2019'!#REF!)*'Daten 2019'!AS33/100/(Y38+Z38+AT38+AU38))+((Y38+Z38+AT38+AU38)*IF('Daten 2019'!BN33=TRUE,'Daten 2019'!AA33,'Daten 2019'!M33)*'Daten 2019'!AS33/100/(Y38+Z38+AT38+AU38)),"---")</f>
        <v>---</v>
      </c>
      <c r="BR38" s="304" t="str">
        <f>IF((AE38+AF38+AZ38+BA38)&gt;0,((AE38+AF38+AZ38+BA38)*BG38*IF('Daten 2019'!BN33=TRUE,'Daten 2019'!AP33,'Daten 2019'!#REF!)*'Daten 2019'!AS33/100/(AE38+AF38+AZ38+BA38))+((AE38+AF38+AZ38+BA38)*IF('Daten 2019'!BN33=TRUE,'Daten 2019'!AB33,'Daten 2019'!N33)*'Daten 2019'!AS33/100/(AE38+AF38+AZ38+BA38)),"---")</f>
        <v>---</v>
      </c>
      <c r="BS38" s="304" t="str">
        <f>IF((AG38+AH38+BB38+BC38)&gt;0,((AG38+AH38+BB38+BC38)*BG38*IF('Daten 2019'!BN33=TRUE,'Daten 2019'!AQ33,'Daten 2019'!#REF!)*'Daten 2019'!AS33/100/(AG38+AH38+BB38+BC38))+((AG38+AH38+BB38+BC38)*IF('Daten 2019'!BN33=TRUE,'Daten 2019'!AC33,'Daten 2019'!O33)*'Daten 2019'!AS33/100/(AG38+AH38+BB38+BC38)),"---")</f>
        <v>---</v>
      </c>
      <c r="BT38" s="289">
        <f>IF(ISERROR(((M38+O38+AJ38+AK38)*BJ38)-((M38+O38+AJ38+AK38)*'Daten 2019'!D33*'Daten 2019'!AS33/100)),0,((M38+O38+AJ38+AK38)*BJ38)-((M38+O38+AJ38+AK38)*'Daten 2019'!D33*'Daten 2019'!AS33/100))+IF(ISERROR(((Q38+R38+AL38+AM38)*BK38)-((Q38+R38+AL38+AM38)*'Daten 2019'!F33*'Daten 2019'!AS33/100)),0,((Q38+R38+AL38+AM38)*BK38)-((Q38+R38+AL38+AM38)*'Daten 2019'!F33*'Daten 2019'!AS33/100))+IF(ISERROR(((S38+T38+AN38+AO38)*BL38)-((S38+T38+AN38+AO38)*'Daten 2019'!H33*'Daten 2019'!AS33/100)),0,((S38+T38+AN38+AO38)*BL38)-((S38+T38+AN38+AO38)*'Daten 2019'!H33*'Daten 2019'!AS33/100))</f>
        <v>0</v>
      </c>
      <c r="BU38" s="1005">
        <f>BT38+BT39+BT40+BT41</f>
        <v>0</v>
      </c>
      <c r="BV38" s="1001"/>
      <c r="BW38" s="617">
        <f>((G38+H38+J38+K38)*'Daten 2019'!AX33+(M38+O38+AJ38+AK38)*'Daten 2019'!AY33+(U38+V38+AP38+AQ38)*'Daten 2019'!BD33+(W38+X38+AR38+AS38)*'Daten 2019'!BE33+(Y38+Z38+AT38+AU38)*'Daten 2019'!BF33+(AA38+AB38+AV38+AW38)*'Daten 2019'!BG33+(AC38+AD38+AX38+AY38)*'Daten 2019'!BH33+(AE38+AF38+AZ38+BA38)*'Daten 2019'!BI33+(AG38+AH38+BB38+BC38)*'Daten 2019'!BJ33)*'Daten 2019'!AS33/100</f>
        <v>0</v>
      </c>
      <c r="BX38" s="386" t="s">
        <v>176</v>
      </c>
      <c r="BY38" s="267"/>
      <c r="BZ38" s="268"/>
      <c r="CA38" s="269"/>
      <c r="CB38" s="268"/>
      <c r="CC38" s="270"/>
      <c r="CD38" s="268"/>
      <c r="CE38" s="268"/>
      <c r="CF38" s="268"/>
      <c r="CG38" s="268"/>
    </row>
    <row r="39" spans="2:85" ht="16.5" customHeight="1" x14ac:dyDescent="0.25">
      <c r="B39" s="896"/>
      <c r="C39" s="999"/>
      <c r="D39" s="555"/>
      <c r="E39" s="497" t="s">
        <v>177</v>
      </c>
      <c r="F39" s="448"/>
      <c r="G39" s="498">
        <f>'TP &amp; AP'!G39</f>
        <v>0</v>
      </c>
      <c r="H39" s="499">
        <f>'TP &amp; AP'!H39</f>
        <v>0</v>
      </c>
      <c r="I39" s="502"/>
      <c r="J39" s="498">
        <f>'TP &amp; AP'!J39</f>
        <v>0</v>
      </c>
      <c r="K39" s="499">
        <f>'TP &amp; AP'!K39</f>
        <v>0</v>
      </c>
      <c r="M39" s="939">
        <f>'TP &amp; AP'!M39:N39</f>
        <v>0</v>
      </c>
      <c r="N39" s="936"/>
      <c r="O39" s="936">
        <f>'TP &amp; AP'!O39:P39</f>
        <v>0</v>
      </c>
      <c r="P39" s="936"/>
      <c r="Q39" s="838"/>
      <c r="R39" s="838"/>
      <c r="S39" s="838"/>
      <c r="T39" s="838"/>
      <c r="U39" s="483">
        <f>'TP &amp; AP'!U39</f>
        <v>0</v>
      </c>
      <c r="V39" s="483">
        <f>'TP &amp; AP'!V39</f>
        <v>0</v>
      </c>
      <c r="W39" s="483">
        <f>'TP &amp; AP'!W39</f>
        <v>0</v>
      </c>
      <c r="X39" s="483">
        <f>'TP &amp; AP'!X39</f>
        <v>0</v>
      </c>
      <c r="Y39" s="483">
        <f>'TP &amp; AP'!Y39</f>
        <v>0</v>
      </c>
      <c r="Z39" s="483">
        <f>'TP &amp; AP'!Z39</f>
        <v>0</v>
      </c>
      <c r="AA39" s="483">
        <f>'TP &amp; AP'!AA39</f>
        <v>0</v>
      </c>
      <c r="AB39" s="483">
        <f>'TP &amp; AP'!AB39</f>
        <v>0</v>
      </c>
      <c r="AC39" s="483">
        <f>'TP &amp; AP'!AC39</f>
        <v>0</v>
      </c>
      <c r="AD39" s="483">
        <f>'TP &amp; AP'!AD39</f>
        <v>0</v>
      </c>
      <c r="AE39" s="483">
        <f>'TP &amp; AP'!AE39</f>
        <v>0</v>
      </c>
      <c r="AF39" s="483">
        <f>'TP &amp; AP'!AF39</f>
        <v>0</v>
      </c>
      <c r="AG39" s="483">
        <f>'TP &amp; AP'!AG39</f>
        <v>0</v>
      </c>
      <c r="AH39" s="484">
        <f>'TP &amp; AP'!AH39</f>
        <v>0</v>
      </c>
      <c r="AI39" s="452"/>
      <c r="AJ39" s="579">
        <f>'TP &amp; AP'!AJ39</f>
        <v>0</v>
      </c>
      <c r="AK39" s="564">
        <f>'TP &amp; AP'!AK39</f>
        <v>0</v>
      </c>
      <c r="AL39" s="838"/>
      <c r="AM39" s="838"/>
      <c r="AN39" s="838"/>
      <c r="AO39" s="838"/>
      <c r="AP39" s="511">
        <f>'TP &amp; AP'!AP39</f>
        <v>0</v>
      </c>
      <c r="AQ39" s="511">
        <f>'TP &amp; AP'!AQ39</f>
        <v>0</v>
      </c>
      <c r="AR39" s="511">
        <f>'TP &amp; AP'!AR39</f>
        <v>0</v>
      </c>
      <c r="AS39" s="511">
        <f>'TP &amp; AP'!AS39</f>
        <v>0</v>
      </c>
      <c r="AT39" s="511">
        <f>'TP &amp; AP'!AT39</f>
        <v>0</v>
      </c>
      <c r="AU39" s="511">
        <f>'TP &amp; AP'!AU39</f>
        <v>0</v>
      </c>
      <c r="AV39" s="511">
        <f>'TP &amp; AP'!AV39</f>
        <v>0</v>
      </c>
      <c r="AW39" s="511">
        <f>'TP &amp; AP'!AW39</f>
        <v>0</v>
      </c>
      <c r="AX39" s="511">
        <f>'TP &amp; AP'!AX39</f>
        <v>0</v>
      </c>
      <c r="AY39" s="511">
        <f>'TP &amp; AP'!AY39</f>
        <v>0</v>
      </c>
      <c r="AZ39" s="511">
        <f>'TP &amp; AP'!AZ39</f>
        <v>0</v>
      </c>
      <c r="BA39" s="511">
        <f>'TP &amp; AP'!BA39</f>
        <v>0</v>
      </c>
      <c r="BB39" s="511">
        <f>'TP &amp; AP'!BB39</f>
        <v>0</v>
      </c>
      <c r="BC39" s="560">
        <f>'TP &amp; AP'!BC39</f>
        <v>0</v>
      </c>
      <c r="BD39" s="260"/>
      <c r="BE39" s="388" t="s">
        <v>177</v>
      </c>
      <c r="BF39" s="300">
        <f>((G39+H39+J39+K39)*'Daten 2019'!Q34)+((M39+N39+O39+P39+AJ39+AK39)*'Daten 2019'!R34)+((U39+V39+AP39+AQ39)*'Daten 2019'!W34)+((W39+X39+AR39+AS39)*'Daten 2019'!X34)+((Y39+Z39+AT39+AU39)*'Daten 2019'!Y34)+((AA39+AB39+AV39+AW39)*'Daten 2019'!Z34)+((AC39+AD39+AX39+AY39)*'Daten 2019'!AA34)+((AE39+AF39+AZ39+BA39)*'Daten 2019'!AB34)+((AG39+AH39+BB39+BC39)*'Daten 2019'!AC34)</f>
        <v>0</v>
      </c>
      <c r="BG39" s="319">
        <f>IF(IF(IF(ISERROR(((BF39)-'Daten 2019'!AU34)/(BF39)),0,((BF39)-'Daten 2019'!AU34)/(BF39))&gt;0.5,('Daten 2019'!AU34+0.5*(IF(BF39&lt;'Daten 2019'!AV34,BF39,'Daten 2019'!AV34)-2*'Daten 2019'!AU34))/BF39,IF(ISERROR(((BF39)-'Daten 2019'!AU34)/(BF39)),0,((BF39)-'Daten 2019'!AU34)/(BF39)))&lt;0,0,IF(IF(ISERROR(((BF39)-'Daten 2019'!AU34)/(BF39)),0,((BF39)-'Daten 2019'!AU34)/(BF39))&gt;0.5,('Daten 2019'!AU34+0.5*(IF(BF39&lt;'Daten 2019'!AV34,BF39,'Daten 2019'!AV34)-2*'Daten 2019'!AU34))/BF39,IF(ISERROR(((BF39)-'Daten 2019'!AU34)/(BF39)),0,((BF39)-'Daten 2019'!AU34)/(BF39))))</f>
        <v>0</v>
      </c>
      <c r="BH39" s="320">
        <f>BT39/'Daten 2019'!AS34*100</f>
        <v>0</v>
      </c>
      <c r="BI39" s="321" t="str">
        <f>IF((G39+H39+J39+K39)&gt;0,((G39+H39+J39+K39)*BG39*IF('Daten 2019'!BN34=TRUE,'Daten 2019'!AE34,'Daten 2019'!#REF!)*'Daten 2019'!AS34/100/(G39+H39+J39+K39))+((G39+H39+J39+K39)*IF('Daten 2019'!BN34=TRUE,'Daten 2019'!Q34,'Daten 2019'!#REF!)*'Daten 2019'!AS34/100/(G39+H39+J39+K39)),"---")</f>
        <v>---</v>
      </c>
      <c r="BJ39" s="321" t="str">
        <f>IF((M39+O39+AJ39+AK39)&gt;0,((M39+O39+AJ39+AK39)*BG39*IF('Daten 2019'!BN34=TRUE,'Daten 2019'!AF34,'Daten 2019'!#REF!)*'Daten 2019'!AS34/100/(M39+O39+AJ39+AK39))+((M39+O39+AJ39+AK39)*IF('Daten 2019'!BN34=TRUE,'Daten 2019'!R34,'Daten 2019'!D34)*'Daten 2019'!AS34/100/(M39+O39+AJ39+AK39)),"---")</f>
        <v>---</v>
      </c>
      <c r="BK39" s="683"/>
      <c r="BL39" s="693"/>
      <c r="BM39" s="304" t="str">
        <f>IF((U39+V39+AP39+AQ39)&gt;0,((U39+V39+AP39+AQ39)*BG39*IF('Daten 2019'!BN34=TRUE,'Daten 2019'!AK34,'Daten 2019'!#REF!)*'Daten 2019'!AS34/100/(U39+V39+AP39+AQ39))+((U39+V39+AP39+AQ39)*IF('Daten 2019'!BN34=TRUE,'Daten 2019'!W34,'Daten 2019'!I34)*'Daten 2019'!AS34/100/(U39+V39+AP39+AQ39)),"---")</f>
        <v>---</v>
      </c>
      <c r="BN39" s="304" t="str">
        <f>IF((W39+X39+AR39+AS39)&gt;0,((W39+X39+AR39+AS39)*BG39*IF('Daten 2019'!BN34=TRUE,'Daten 2019'!AL34,'Daten 2019'!#REF!)*'Daten 2019'!AS34/100/(W39+X39+AR39+AS39))+((W39+X39+AR39+AS39)*IF('Daten 2019'!BN34=TRUE,'Daten 2019'!X34,'Daten 2019'!J34)*'Daten 2019'!AS34/100/(W39+X39+AR39+AS39)),"---")</f>
        <v>---</v>
      </c>
      <c r="BO39" s="304" t="str">
        <f>IF((Y39+Z39+AT39+AU39)&gt;0,((Y39+Z39+AT39+AU39)*BG39*IF('Daten 2019'!BN34=TRUE,'Daten 2019'!AM34,'Daten 2019'!#REF!)*'Daten 2019'!AS34/100/(Y39+Z39+AT39+AU39))+((Y39+Z39+AT39+AU39)*IF('Daten 2019'!BN34=TRUE,'Daten 2019'!Y34,'Daten 2019'!K34)*'Daten 2019'!AS34/100/(Y39+Z39+AT39+AU39)),"---")</f>
        <v>---</v>
      </c>
      <c r="BP39" s="304" t="str">
        <f>IF((Y39+Z39+AT39+AU39)&gt;0,((Y39+Z39+AT39+AU39)*BG39*IF('Daten 2019'!BN34=TRUE,'Daten 2019'!AN34,'Daten 2019'!#REF!)*'Daten 2019'!AS34/100/(Y39+Z39+AT39+AU39))+((Y39+Z39+AT39+AU39)*IF('Daten 2019'!BN34=TRUE,'Daten 2019'!Z34,'Daten 2019'!L34)*'Daten 2019'!AS34/100/(Y39+Z39+AT39+AU39)),"---")</f>
        <v>---</v>
      </c>
      <c r="BQ39" s="304" t="str">
        <f>IF((AC39+AD39+AX39+AY39)&gt;0,((Y39+Z39+AT39+AU39)*BG39*IF('Daten 2019'!BN34=TRUE,'Daten 2019'!AO34,'Daten 2019'!#REF!)*'Daten 2019'!AS34/100/(Y39+Z39+AT39+AU39))+((Y39+Z39+AT39+AU39)*IF('Daten 2019'!BN34=TRUE,'Daten 2019'!AA34,'Daten 2019'!M34)*'Daten 2019'!AS34/100/(Y39+Z39+AT39+AU39)),"---")</f>
        <v>---</v>
      </c>
      <c r="BR39" s="304" t="str">
        <f>IF((AE39+AF39+AZ39+BA39)&gt;0,((AE39+AF39+AZ39+BA39)*BG39*IF('Daten 2019'!BN34=TRUE,'Daten 2019'!AP34,'Daten 2019'!#REF!)*'Daten 2019'!AS34/100/(AE39+AF39+AZ39+BA39))+((AE39+AF39+AZ39+BA39)*IF('Daten 2019'!BN34=TRUE,'Daten 2019'!AB34,'Daten 2019'!N34)*'Daten 2019'!AS34/100/(AE39+AF39+AZ39+BA39)),"---")</f>
        <v>---</v>
      </c>
      <c r="BS39" s="304" t="str">
        <f>IF((AG39+AH39+BB39+BC39)&gt;0,((AG39+AH39+BB39+BC39)*BG39*IF('Daten 2019'!BN34=TRUE,'Daten 2019'!AQ34,'Daten 2019'!#REF!)*'Daten 2019'!AS34/100/(AG39+AH39+BB39+BC39))+((AG39+AH39+BB39+BC39)*IF('Daten 2019'!BN34=TRUE,'Daten 2019'!AC34,'Daten 2019'!O34)*'Daten 2019'!AS34/100/(AG39+AH39+BB39+BC39)),"---")</f>
        <v>---</v>
      </c>
      <c r="BT39" s="265">
        <f>IF(ISERROR(((M39+O39+AJ39+AK39)*BJ39)-((M39+O39+AJ39+AK39)*'Daten 2019'!D34*'Daten 2019'!AS34/100)),0,((M39+O39+AJ39+AK39)*BJ39)-((M39+O39+AJ39+AK39)*'Daten 2019'!D34*'Daten 2019'!AS34/100))+IF(ISERROR(((Q39+R39+AL39+AM39)*BK39)-((Q39+R39+AL39+AM39)*'Daten 2019'!F34*'Daten 2019'!AS34/100)),0,((Q39+R39+AL39+AM39)*BK39)-((Q39+R39+AL39+AM39)*'Daten 2019'!F34*'Daten 2019'!AS34/100))+IF(ISERROR(((S39+T39+AN39+AO39)*BL39)-((S39+T39+AN39+AO39)*'Daten 2019'!H34*'Daten 2019'!AS34/100)),0,((S39+T39+AN39+AO39)*BL39)-((S39+T39+AN39+AO39)*'Daten 2019'!H34*'Daten 2019'!AS34/100))</f>
        <v>0</v>
      </c>
      <c r="BU39" s="711"/>
      <c r="BV39" s="1001"/>
      <c r="BW39" s="615">
        <f>((G39+H39+J39+K39)*'Daten 2019'!AX34+(M39+O39+AJ39+AK39)*'Daten 2019'!AY34+(U39+V39+AP39+AQ39)*'Daten 2019'!BD34+(W39+X39+AR39+AS39)*'Daten 2019'!BE34+(Y39+Z39+AT39+AU39)*'Daten 2019'!BF34+(AA39+AB39+AV39+AW39)*'Daten 2019'!BG34+(AC39+AD39+AX39+AY39)*'Daten 2019'!BH34+(AE39+AF39+AZ39+BA39)*'Daten 2019'!BI34+(AG39+AH39+BB39+BC39)*'Daten 2019'!BJ34)*'Daten 2019'!AS34/100</f>
        <v>0</v>
      </c>
      <c r="BX39" s="388" t="s">
        <v>177</v>
      </c>
      <c r="BY39" s="267"/>
      <c r="BZ39" s="268"/>
      <c r="CA39" s="269"/>
      <c r="CB39" s="268"/>
      <c r="CC39" s="270"/>
      <c r="CD39" s="268"/>
      <c r="CE39" s="268"/>
      <c r="CF39" s="268"/>
      <c r="CG39" s="268"/>
    </row>
    <row r="40" spans="2:85" ht="16.5" customHeight="1" x14ac:dyDescent="0.25">
      <c r="B40" s="896"/>
      <c r="C40" s="999"/>
      <c r="D40" s="555"/>
      <c r="E40" s="497" t="s">
        <v>174</v>
      </c>
      <c r="F40" s="448"/>
      <c r="G40" s="498">
        <f>'TP &amp; AP'!G40</f>
        <v>0</v>
      </c>
      <c r="H40" s="499">
        <f>'TP &amp; AP'!H40</f>
        <v>0</v>
      </c>
      <c r="I40" s="502"/>
      <c r="J40" s="498">
        <f>'TP &amp; AP'!J40</f>
        <v>0</v>
      </c>
      <c r="K40" s="499">
        <f>'TP &amp; AP'!K40</f>
        <v>0</v>
      </c>
      <c r="M40" s="939">
        <f>'TP &amp; AP'!M40:N40</f>
        <v>0</v>
      </c>
      <c r="N40" s="936"/>
      <c r="O40" s="936">
        <f>'TP &amp; AP'!O40:P40</f>
        <v>0</v>
      </c>
      <c r="P40" s="936"/>
      <c r="Q40" s="838"/>
      <c r="R40" s="838"/>
      <c r="S40" s="838"/>
      <c r="T40" s="838"/>
      <c r="U40" s="483">
        <f>'TP &amp; AP'!U40</f>
        <v>0</v>
      </c>
      <c r="V40" s="483">
        <f>'TP &amp; AP'!V40</f>
        <v>0</v>
      </c>
      <c r="W40" s="483">
        <f>'TP &amp; AP'!W40</f>
        <v>0</v>
      </c>
      <c r="X40" s="483">
        <f>'TP &amp; AP'!X40</f>
        <v>0</v>
      </c>
      <c r="Y40" s="483">
        <f>'TP &amp; AP'!Y40</f>
        <v>0</v>
      </c>
      <c r="Z40" s="483">
        <f>'TP &amp; AP'!Z40</f>
        <v>0</v>
      </c>
      <c r="AA40" s="483">
        <f>'TP &amp; AP'!AA40</f>
        <v>0</v>
      </c>
      <c r="AB40" s="483">
        <f>'TP &amp; AP'!AB40</f>
        <v>0</v>
      </c>
      <c r="AC40" s="483">
        <f>'TP &amp; AP'!AC40</f>
        <v>0</v>
      </c>
      <c r="AD40" s="483">
        <f>'TP &amp; AP'!AD40</f>
        <v>0</v>
      </c>
      <c r="AE40" s="483">
        <f>'TP &amp; AP'!AE40</f>
        <v>0</v>
      </c>
      <c r="AF40" s="483">
        <f>'TP &amp; AP'!AF40</f>
        <v>0</v>
      </c>
      <c r="AG40" s="483">
        <f>'TP &amp; AP'!AG40</f>
        <v>0</v>
      </c>
      <c r="AH40" s="484">
        <f>'TP &amp; AP'!AH40</f>
        <v>0</v>
      </c>
      <c r="AI40" s="452"/>
      <c r="AJ40" s="579">
        <f>'TP &amp; AP'!AJ40</f>
        <v>0</v>
      </c>
      <c r="AK40" s="564">
        <f>'TP &amp; AP'!AK40</f>
        <v>0</v>
      </c>
      <c r="AL40" s="838"/>
      <c r="AM40" s="838"/>
      <c r="AN40" s="838"/>
      <c r="AO40" s="838"/>
      <c r="AP40" s="511">
        <f>'TP &amp; AP'!AP40</f>
        <v>0</v>
      </c>
      <c r="AQ40" s="511">
        <f>'TP &amp; AP'!AQ40</f>
        <v>0</v>
      </c>
      <c r="AR40" s="511">
        <f>'TP &amp; AP'!AR40</f>
        <v>0</v>
      </c>
      <c r="AS40" s="511">
        <f>'TP &amp; AP'!AS40</f>
        <v>0</v>
      </c>
      <c r="AT40" s="511">
        <f>'TP &amp; AP'!AT40</f>
        <v>0</v>
      </c>
      <c r="AU40" s="511">
        <f>'TP &amp; AP'!AU40</f>
        <v>0</v>
      </c>
      <c r="AV40" s="511">
        <f>'TP &amp; AP'!AV40</f>
        <v>0</v>
      </c>
      <c r="AW40" s="511">
        <f>'TP &amp; AP'!AW40</f>
        <v>0</v>
      </c>
      <c r="AX40" s="511">
        <f>'TP &amp; AP'!AX40</f>
        <v>0</v>
      </c>
      <c r="AY40" s="511">
        <f>'TP &amp; AP'!AY40</f>
        <v>0</v>
      </c>
      <c r="AZ40" s="511">
        <f>'TP &amp; AP'!AZ40</f>
        <v>0</v>
      </c>
      <c r="BA40" s="511">
        <f>'TP &amp; AP'!BA40</f>
        <v>0</v>
      </c>
      <c r="BB40" s="511">
        <f>'TP &amp; AP'!BB40</f>
        <v>0</v>
      </c>
      <c r="BC40" s="560">
        <f>'TP &amp; AP'!BC40</f>
        <v>0</v>
      </c>
      <c r="BD40" s="260"/>
      <c r="BE40" s="388" t="s">
        <v>174</v>
      </c>
      <c r="BF40" s="300">
        <f>((G40+H40+J40+K40)*'Daten 2019'!Q35)+((M40+N40+O40+P40+AJ40+AK40)*'Daten 2019'!R35)+((U40+V40+AP40+AQ40)*'Daten 2019'!W35)+((W40+X40+AR40+AS40)*'Daten 2019'!X35)+((Y40+Z40+AT40+AU40)*'Daten 2019'!Y35)+((AA40+AB40+AV40+AW40)*'Daten 2019'!Z35)+((AC40+AD40+AX40+AY40)*'Daten 2019'!AA35)+((AE40+AF40+AZ40+BA40)*'Daten 2019'!AB35)+((AG40+AH40+BB40+BC40)*'Daten 2019'!AC35)</f>
        <v>0</v>
      </c>
      <c r="BG40" s="319">
        <f>IF(IF(IF(ISERROR(((BF40)-'Daten 2019'!AU35)/(BF40)),0,((BF40)-'Daten 2019'!AU35)/(BF40))&gt;0.5,('Daten 2019'!AU35+0.5*(IF(BF40&lt;'Daten 2019'!AV35,BF40,'Daten 2019'!AV35)-2*'Daten 2019'!AU35))/BF40,IF(ISERROR(((BF40)-'Daten 2019'!AU35)/(BF40)),0,((BF40)-'Daten 2019'!AU35)/(BF40)))&lt;0,0,IF(IF(ISERROR(((BF40)-'Daten 2019'!AU35)/(BF40)),0,((BF40)-'Daten 2019'!AU35)/(BF40))&gt;0.5,('Daten 2019'!AU35+0.5*(IF(BF40&lt;'Daten 2019'!AV35,BF40,'Daten 2019'!AV35)-2*'Daten 2019'!AU35))/BF40,IF(ISERROR(((BF40)-'Daten 2019'!AU35)/(BF40)),0,((BF40)-'Daten 2019'!AU35)/(BF40))))</f>
        <v>0</v>
      </c>
      <c r="BH40" s="320">
        <f>BT40/'Daten 2019'!AS35*100</f>
        <v>0</v>
      </c>
      <c r="BI40" s="321" t="str">
        <f>IF((G40+H40+J40+K40)&gt;0,((G40+H40+J40+K40)*BG40*IF('Daten 2019'!BN35=TRUE,'Daten 2019'!AE35,'Daten 2019'!#REF!)*'Daten 2019'!AS35/100/(G40+H40+J40+K40))+((G40+H40+J40+K40)*IF('Daten 2019'!BN35=TRUE,'Daten 2019'!Q35,'Daten 2019'!#REF!)*'Daten 2019'!AS35/100/(G40+H40+J40+K40)),"---")</f>
        <v>---</v>
      </c>
      <c r="BJ40" s="321" t="str">
        <f>IF((M40+O40+AJ40+AK40)&gt;0,((M40+O40+AJ40+AK40)*BG40*IF('Daten 2019'!BN35=TRUE,'Daten 2019'!AF35,'Daten 2019'!#REF!)*'Daten 2019'!AS35/100/(M40+O40+AJ40+AK40))+((M40+O40+AJ40+AK40)*IF('Daten 2019'!BN35=TRUE,'Daten 2019'!R35,'Daten 2019'!D35)*'Daten 2019'!AS35/100/(M40+O40+AJ40+AK40)),"---")</f>
        <v>---</v>
      </c>
      <c r="BK40" s="683"/>
      <c r="BL40" s="693"/>
      <c r="BM40" s="304" t="str">
        <f>IF((U40+V40+AP40+AQ40)&gt;0,((U40+V40+AP40+AQ40)*BG40*IF('Daten 2019'!BN35=TRUE,'Daten 2019'!AK35,'Daten 2019'!#REF!)*'Daten 2019'!AS35/100/(U40+V40+AP40+AQ40))+((U40+V40+AP40+AQ40)*IF('Daten 2019'!BN35=TRUE,'Daten 2019'!W35,'Daten 2019'!I35)*'Daten 2019'!AS35/100/(U40+V40+AP40+AQ40)),"---")</f>
        <v>---</v>
      </c>
      <c r="BN40" s="304" t="str">
        <f>IF((W40+X40+AR40+AS40)&gt;0,((W40+X40+AR40+AS40)*BG40*IF('Daten 2019'!BN35=TRUE,'Daten 2019'!AL35,'Daten 2019'!#REF!)*'Daten 2019'!AS35/100/(W40+X40+AR40+AS40))+((W40+X40+AR40+AS40)*IF('Daten 2019'!BN35=TRUE,'Daten 2019'!X35,'Daten 2019'!J35)*'Daten 2019'!AS35/100/(W40+X40+AR40+AS40)),"---")</f>
        <v>---</v>
      </c>
      <c r="BO40" s="304" t="str">
        <f>IF((Y40+Z40+AT40+AU40)&gt;0,((Y40+Z40+AT40+AU40)*BG40*IF('Daten 2019'!BN35=TRUE,'Daten 2019'!AM35,'Daten 2019'!#REF!)*'Daten 2019'!AS35/100/(Y40+Z40+AT40+AU40))+((Y40+Z40+AT40+AU40)*IF('Daten 2019'!BN35=TRUE,'Daten 2019'!Y35,'Daten 2019'!K35)*'Daten 2019'!AS35/100/(Y40+Z40+AT40+AU40)),"---")</f>
        <v>---</v>
      </c>
      <c r="BP40" s="304" t="str">
        <f>IF((Y40+Z40+AT40+AU40)&gt;0,((Y40+Z40+AT40+AU40)*BG40*IF('Daten 2019'!BN35=TRUE,'Daten 2019'!AN35,'Daten 2019'!#REF!)*'Daten 2019'!AS35/100/(Y40+Z40+AT40+AU40))+((Y40+Z40+AT40+AU40)*IF('Daten 2019'!BN35=TRUE,'Daten 2019'!Z35,'Daten 2019'!L35)*'Daten 2019'!AS35/100/(Y40+Z40+AT40+AU40)),"---")</f>
        <v>---</v>
      </c>
      <c r="BQ40" s="304" t="str">
        <f>IF((AC40+AD40+AX40+AY40)&gt;0,((Y40+Z40+AT40+AU40)*BG40*IF('Daten 2019'!BN35=TRUE,'Daten 2019'!AO35,'Daten 2019'!#REF!)*'Daten 2019'!AS35/100/(Y40+Z40+AT40+AU40))+((Y40+Z40+AT40+AU40)*IF('Daten 2019'!BN35=TRUE,'Daten 2019'!AA35,'Daten 2019'!M35)*'Daten 2019'!AS35/100/(Y40+Z40+AT40+AU40)),"---")</f>
        <v>---</v>
      </c>
      <c r="BR40" s="304" t="str">
        <f>IF((AE40+AF40+AZ40+BA40)&gt;0,((AE40+AF40+AZ40+BA40)*BG40*IF('Daten 2019'!BN35=TRUE,'Daten 2019'!AP35,'Daten 2019'!#REF!)*'Daten 2019'!AS35/100/(AE40+AF40+AZ40+BA40))+((AE40+AF40+AZ40+BA40)*IF('Daten 2019'!BN35=TRUE,'Daten 2019'!AB35,'Daten 2019'!N35)*'Daten 2019'!AS35/100/(AE40+AF40+AZ40+BA40)),"---")</f>
        <v>---</v>
      </c>
      <c r="BS40" s="304" t="str">
        <f>IF((AG40+AH40+BB40+BC40)&gt;0,((AG40+AH40+BB40+BC40)*BG40*IF('Daten 2019'!BN35=TRUE,'Daten 2019'!AQ35,'Daten 2019'!#REF!)*'Daten 2019'!AS35/100/(AG40+AH40+BB40+BC40))+((AG40+AH40+BB40+BC40)*IF('Daten 2019'!BN35=TRUE,'Daten 2019'!AC35,'Daten 2019'!O35)*'Daten 2019'!AS35/100/(AG40+AH40+BB40+BC40)),"---")</f>
        <v>---</v>
      </c>
      <c r="BT40" s="265">
        <f>IF(ISERROR(((M40+O40+AJ40+AK40)*BJ40)-((M40+O40+AJ40+AK40)*'Daten 2019'!D35*'Daten 2019'!AS35/100)),0,((M40+O40+AJ40+AK40)*BJ40)-((M40+O40+AJ40+AK40)*'Daten 2019'!D35*'Daten 2019'!AS35/100))+IF(ISERROR(((Q40+R40+AL40+AM40)*BK40)-((Q40+R40+AL40+AM40)*'Daten 2019'!F35*'Daten 2019'!AS35/100)),0,((Q40+R40+AL40+AM40)*BK40)-((Q40+R40+AL40+AM40)*'Daten 2019'!F35*'Daten 2019'!AS35/100))+IF(ISERROR(((S40+T40+AN40+AO40)*BL40)-((S40+T40+AN40+AO40)*'Daten 2019'!H35*'Daten 2019'!AS35/100)),0,((S40+T40+AN40+AO40)*BL40)-((S40+T40+AN40+AO40)*'Daten 2019'!H35*'Daten 2019'!AS35/100))</f>
        <v>0</v>
      </c>
      <c r="BU40" s="711"/>
      <c r="BV40" s="1001"/>
      <c r="BW40" s="615">
        <f>((G40+H40+J40+K40)*'Daten 2019'!AX35+(M40+O40+AJ40+AK40)*'Daten 2019'!AY35+(U40+V40+AP40+AQ40)*'Daten 2019'!BD35+(W40+X40+AR40+AS40)*'Daten 2019'!BE35+(Y40+Z40+AT40+AU40)*'Daten 2019'!BF35+(AA40+AB40+AV40+AW40)*'Daten 2019'!BG35+(AC40+AD40+AX40+AY40)*'Daten 2019'!BH35+(AE40+AF40+AZ40+BA40)*'Daten 2019'!BI35+(AG40+AH40+BB40+BC40)*'Daten 2019'!BJ35)*'Daten 2019'!AS35/100</f>
        <v>0</v>
      </c>
      <c r="BX40" s="388" t="s">
        <v>174</v>
      </c>
      <c r="BY40" s="267"/>
      <c r="BZ40" s="268"/>
      <c r="CA40" s="269"/>
      <c r="CB40" s="268"/>
      <c r="CC40" s="270"/>
      <c r="CD40" s="268"/>
      <c r="CE40" s="268"/>
      <c r="CF40" s="268"/>
      <c r="CG40" s="268"/>
    </row>
    <row r="41" spans="2:85" ht="16.5" customHeight="1" thickBot="1" x14ac:dyDescent="0.3">
      <c r="B41" s="897"/>
      <c r="C41" s="1000"/>
      <c r="D41" s="553"/>
      <c r="E41" s="487" t="s">
        <v>175</v>
      </c>
      <c r="F41" s="448"/>
      <c r="G41" s="488">
        <f>'TP &amp; AP'!G41</f>
        <v>0</v>
      </c>
      <c r="H41" s="489">
        <f>'TP &amp; AP'!H41</f>
        <v>0</v>
      </c>
      <c r="I41" s="502"/>
      <c r="J41" s="488">
        <f>'TP &amp; AP'!J41</f>
        <v>0</v>
      </c>
      <c r="K41" s="489">
        <f>'TP &amp; AP'!K41</f>
        <v>0</v>
      </c>
      <c r="M41" s="972">
        <f>'TP &amp; AP'!M41:N41</f>
        <v>0</v>
      </c>
      <c r="N41" s="967"/>
      <c r="O41" s="967">
        <f>'TP &amp; AP'!O41:P41</f>
        <v>0</v>
      </c>
      <c r="P41" s="967"/>
      <c r="Q41" s="903"/>
      <c r="R41" s="903"/>
      <c r="S41" s="903"/>
      <c r="T41" s="903"/>
      <c r="U41" s="490">
        <f>'TP &amp; AP'!U41</f>
        <v>0</v>
      </c>
      <c r="V41" s="490">
        <f>'TP &amp; AP'!V41</f>
        <v>0</v>
      </c>
      <c r="W41" s="490">
        <f>'TP &amp; AP'!W41</f>
        <v>0</v>
      </c>
      <c r="X41" s="490">
        <f>'TP &amp; AP'!X41</f>
        <v>0</v>
      </c>
      <c r="Y41" s="490">
        <f>'TP &amp; AP'!Y41</f>
        <v>0</v>
      </c>
      <c r="Z41" s="490">
        <f>'TP &amp; AP'!Z41</f>
        <v>0</v>
      </c>
      <c r="AA41" s="490">
        <f>'TP &amp; AP'!AA41</f>
        <v>0</v>
      </c>
      <c r="AB41" s="490">
        <f>'TP &amp; AP'!AB41</f>
        <v>0</v>
      </c>
      <c r="AC41" s="490">
        <f>'TP &amp; AP'!AC41</f>
        <v>0</v>
      </c>
      <c r="AD41" s="490">
        <f>'TP &amp; AP'!AD41</f>
        <v>0</v>
      </c>
      <c r="AE41" s="490">
        <f>'TP &amp; AP'!AE41</f>
        <v>0</v>
      </c>
      <c r="AF41" s="490">
        <f>'TP &amp; AP'!AF41</f>
        <v>0</v>
      </c>
      <c r="AG41" s="490">
        <f>'TP &amp; AP'!AG41</f>
        <v>0</v>
      </c>
      <c r="AH41" s="491">
        <f>'TP &amp; AP'!AH41</f>
        <v>0</v>
      </c>
      <c r="AI41" s="452"/>
      <c r="AJ41" s="580">
        <f>'TP &amp; AP'!AJ41</f>
        <v>0</v>
      </c>
      <c r="AK41" s="568">
        <f>'TP &amp; AP'!AK41</f>
        <v>0</v>
      </c>
      <c r="AL41" s="903"/>
      <c r="AM41" s="903"/>
      <c r="AN41" s="903"/>
      <c r="AO41" s="903"/>
      <c r="AP41" s="562">
        <f>'TP &amp; AP'!AP41</f>
        <v>0</v>
      </c>
      <c r="AQ41" s="562">
        <f>'TP &amp; AP'!AQ41</f>
        <v>0</v>
      </c>
      <c r="AR41" s="562">
        <f>'TP &amp; AP'!AR41</f>
        <v>0</v>
      </c>
      <c r="AS41" s="562">
        <f>'TP &amp; AP'!AS41</f>
        <v>0</v>
      </c>
      <c r="AT41" s="562">
        <f>'TP &amp; AP'!AT41</f>
        <v>0</v>
      </c>
      <c r="AU41" s="562">
        <f>'TP &amp; AP'!AU41</f>
        <v>0</v>
      </c>
      <c r="AV41" s="562">
        <f>'TP &amp; AP'!AV41</f>
        <v>0</v>
      </c>
      <c r="AW41" s="562">
        <f>'TP &amp; AP'!AW41</f>
        <v>0</v>
      </c>
      <c r="AX41" s="562">
        <f>'TP &amp; AP'!AX41</f>
        <v>0</v>
      </c>
      <c r="AY41" s="562">
        <f>'TP &amp; AP'!AY41</f>
        <v>0</v>
      </c>
      <c r="AZ41" s="562">
        <f>'TP &amp; AP'!AZ41</f>
        <v>0</v>
      </c>
      <c r="BA41" s="562">
        <f>'TP &amp; AP'!BA41</f>
        <v>0</v>
      </c>
      <c r="BB41" s="562">
        <f>'TP &amp; AP'!BB41</f>
        <v>0</v>
      </c>
      <c r="BC41" s="563">
        <f>'TP &amp; AP'!BC41</f>
        <v>0</v>
      </c>
      <c r="BD41" s="260"/>
      <c r="BE41" s="389" t="s">
        <v>175</v>
      </c>
      <c r="BF41" s="328">
        <f>((G41+H41+J41+K41)*'Daten 2019'!Q36)+((M41+N41+O41+P41+AJ41+AK41)*'Daten 2019'!R36)+((U41+V41+AP41+AQ41)*'Daten 2019'!W36)+((W41+X41+AR41+AS41)*'Daten 2019'!X36)+((Y41+Z41+AT41+AU41)*'Daten 2019'!Y36)+((AA41+AB41+AV41+AW41)*'Daten 2019'!Z36)+((AC41+AD41+AX41+AY41)*'Daten 2019'!AA36)+((AE41+AF41+AZ41+BA41)*'Daten 2019'!AB36)+((AG41+AH41+BB41+BC41)*'Daten 2019'!AC36)</f>
        <v>0</v>
      </c>
      <c r="BG41" s="329">
        <f>IF(IF(IF(ISERROR(((BF41)-'Daten 2019'!AU36)/(BF41)),0,((BF41)-'Daten 2019'!AU36)/(BF41))&gt;0.5,('Daten 2019'!AU36+0.5*(IF(BF41&lt;'Daten 2019'!AV36,BF41,'Daten 2019'!AV36)-2*'Daten 2019'!AU36))/BF41,IF(ISERROR(((BF41)-'Daten 2019'!AU36)/(BF41)),0,((BF41)-'Daten 2019'!AU36)/(BF41)))&lt;0,0,IF(IF(ISERROR(((BF41)-'Daten 2019'!AU36)/(BF41)),0,((BF41)-'Daten 2019'!AU36)/(BF41))&gt;0.5,('Daten 2019'!AU36+0.5*(IF(BF41&lt;'Daten 2019'!AV36,BF41,'Daten 2019'!AV36)-2*'Daten 2019'!AU36))/BF41,IF(ISERROR(((BF41)-'Daten 2019'!AU36)/(BF41)),0,((BF41)-'Daten 2019'!AU36)/(BF41))))</f>
        <v>0</v>
      </c>
      <c r="BH41" s="325">
        <f>BT41/'Daten 2019'!AS36*100</f>
        <v>0</v>
      </c>
      <c r="BI41" s="311" t="str">
        <f>IF((G41+H41+J41+K41)&gt;0,((G41+H41+J41+K41)*BG41*IF('Daten 2019'!BN36=TRUE,'Daten 2019'!AE36,'Daten 2019'!#REF!)*'Daten 2019'!AS36/100/(G41+H41+J41+K41))+((G41+H41+J41+K41)*IF('Daten 2019'!BN36=TRUE,'Daten 2019'!Q36,'Daten 2019'!#REF!)*'Daten 2019'!AS36/100/(G41+H41+J41+K41)),"---")</f>
        <v>---</v>
      </c>
      <c r="BJ41" s="311" t="str">
        <f>IF((M41+O41+AJ41+AK41)&gt;0,((M41+O41+AJ41+AK41)*BG41*IF('Daten 2019'!BN36=TRUE,'Daten 2019'!AF36,'Daten 2019'!#REF!)*'Daten 2019'!AS36/100/(M41+O41+AJ41+AK41))+((M41+O41+AJ41+AK41)*IF('Daten 2019'!BN36=TRUE,'Daten 2019'!R36,'Daten 2019'!D36)*'Daten 2019'!AS36/100/(M41+O41+AJ41+AK41)),"---")</f>
        <v>---</v>
      </c>
      <c r="BK41" s="694"/>
      <c r="BL41" s="696"/>
      <c r="BM41" s="311" t="str">
        <f>IF((U41+V41+AP41+AQ41)&gt;0,((U41+V41+AP41+AQ41)*BG41*IF('Daten 2019'!BN36=TRUE,'Daten 2019'!AK36,'Daten 2019'!#REF!)*'Daten 2019'!AS36/100/(U41+V41+AP41+AQ41))+((U41+V41+AP41+AQ41)*IF('Daten 2019'!BN36=TRUE,'Daten 2019'!W36,'Daten 2019'!I36)*'Daten 2019'!AS36/100/(U41+V41+AP41+AQ41)),"---")</f>
        <v>---</v>
      </c>
      <c r="BN41" s="312" t="str">
        <f>IF((W41+X41+AR41+AS41)&gt;0,((W41+X41+AR41+AS41)*BG41*IF('Daten 2019'!BN36=TRUE,'Daten 2019'!AL36,'Daten 2019'!#REF!)*'Daten 2019'!AS36/100/(W41+X41+AR41+AS41))+((W41+X41+AR41+AS41)*IF('Daten 2019'!BN36=TRUE,'Daten 2019'!X36,'Daten 2019'!J36)*'Daten 2019'!AS36/100/(W41+X41+AR41+AS41)),"---")</f>
        <v>---</v>
      </c>
      <c r="BO41" s="312" t="str">
        <f>IF((Y41+Z41+AT41+AU41)&gt;0,((Y41+Z41+AT41+AU41)*BG41*IF('Daten 2019'!BN36=TRUE,'Daten 2019'!AM36,'Daten 2019'!#REF!)*'Daten 2019'!AS36/100/(Y41+Z41+AT41+AU41))+((Y41+Z41+AT41+AU41)*IF('Daten 2019'!BN36=TRUE,'Daten 2019'!Y36,'Daten 2019'!K36)*'Daten 2019'!AS36/100/(Y41+Z41+AT41+AU41)),"---")</f>
        <v>---</v>
      </c>
      <c r="BP41" s="312" t="str">
        <f>IF((Y41+Z41+AT41+AU41)&gt;0,((Y41+Z41+AT41+AU41)*BG41*IF('Daten 2019'!BN36=TRUE,'Daten 2019'!AN36,'Daten 2019'!#REF!)*'Daten 2019'!AS36/100/(Y41+Z41+AT41+AU41))+((Y41+Z41+AT41+AU41)*IF('Daten 2019'!BN36=TRUE,'Daten 2019'!Z36,'Daten 2019'!L36)*'Daten 2019'!AS36/100/(Y41+Z41+AT41+AU41)),"---")</f>
        <v>---</v>
      </c>
      <c r="BQ41" s="312" t="str">
        <f>IF((AC41+AD41+AX41+AY41)&gt;0,((Y41+Z41+AT41+AU41)*BG41*IF('Daten 2019'!BN36=TRUE,'Daten 2019'!AO36,'Daten 2019'!#REF!)*'Daten 2019'!AS36/100/(Y41+Z41+AT41+AU41))+((Y41+Z41+AT41+AU41)*IF('Daten 2019'!BN36=TRUE,'Daten 2019'!AA36,'Daten 2019'!M36)*'Daten 2019'!AS36/100/(Y41+Z41+AT41+AU41)),"---")</f>
        <v>---</v>
      </c>
      <c r="BR41" s="312" t="str">
        <f>IF((AE41+AF41+AZ41+BA41)&gt;0,((AE41+AF41+AZ41+BA41)*BG41*IF('Daten 2019'!BN36=TRUE,'Daten 2019'!AP36,'Daten 2019'!#REF!)*'Daten 2019'!AS36/100/(AE41+AF41+AZ41+BA41))+((AE41+AF41+AZ41+BA41)*IF('Daten 2019'!BN36=TRUE,'Daten 2019'!AB36,'Daten 2019'!N36)*'Daten 2019'!AS36/100/(AE41+AF41+AZ41+BA41)),"---")</f>
        <v>---</v>
      </c>
      <c r="BS41" s="312" t="str">
        <f>IF((AG41+AH41+BB41+BC41)&gt;0,((AG41+AH41+BB41+BC41)*BG41*IF('Daten 2019'!BN36=TRUE,'Daten 2019'!AQ36,'Daten 2019'!#REF!)*'Daten 2019'!AS36/100/(AG41+AH41+BB41+BC41))+((AG41+AH41+BB41+BC41)*IF('Daten 2019'!BN36=TRUE,'Daten 2019'!AC36,'Daten 2019'!O36)*'Daten 2019'!AS36/100/(AG41+AH41+BB41+BC41)),"---")</f>
        <v>---</v>
      </c>
      <c r="BT41" s="282">
        <f>IF(ISERROR(((M41+O41+AJ41+AK41)*BJ41)-((M41+O41+AJ41+AK41)*'Daten 2019'!D36*'Daten 2019'!AS36/100)),0,((M41+O41+AJ41+AK41)*BJ41)-((M41+O41+AJ41+AK41)*'Daten 2019'!D36*'Daten 2019'!AS36/100))+IF(ISERROR(((Q41+R41+AL41+AM41)*BK41)-((Q41+R41+AL41+AM41)*'Daten 2019'!F36*'Daten 2019'!AS36/100)),0,((Q41+R41+AL41+AM41)*BK41)-((Q41+R41+AL41+AM41)*'Daten 2019'!F36*'Daten 2019'!AS36/100))+IF(ISERROR(((S41+T41+AN41+AO41)*BL41)-((S41+T41+AN41+AO41)*'Daten 2019'!H36*'Daten 2019'!AS36/100)),0,((S41+T41+AN41+AO41)*BL41)-((S41+T41+AN41+AO41)*'Daten 2019'!H36*'Daten 2019'!AS36/100))</f>
        <v>0</v>
      </c>
      <c r="BU41" s="712"/>
      <c r="BV41" s="1002"/>
      <c r="BW41" s="616">
        <f>((G41+H41+J41+K41)*'Daten 2019'!AX36+(M41+O41+AJ41+AK41)*'Daten 2019'!AY36+(U41+V41+AP41+AQ41)*'Daten 2019'!BD36+(W41+X41+AR41+AS41)*'Daten 2019'!BE36+(Y41+Z41+AT41+AU41)*'Daten 2019'!BF36+(AA41+AB41+AV41+AW41)*'Daten 2019'!BG36+(AC41+AD41+AX41+AY41)*'Daten 2019'!BH36+(AE41+AF41+AZ41+BA41)*'Daten 2019'!BI36+(AG41+AH41+BB41+BC41)*'Daten 2019'!BJ36)*'Daten 2019'!AS36/100</f>
        <v>0</v>
      </c>
      <c r="BX41" s="389" t="s">
        <v>175</v>
      </c>
      <c r="BY41" s="267"/>
      <c r="BZ41" s="268"/>
      <c r="CA41" s="269"/>
      <c r="CB41" s="268"/>
      <c r="CC41" s="270"/>
      <c r="CD41" s="268"/>
      <c r="CE41" s="268"/>
      <c r="CF41" s="268"/>
      <c r="CG41" s="268"/>
    </row>
    <row r="42" spans="2:85" x14ac:dyDescent="0.25">
      <c r="BY42" s="330"/>
      <c r="BZ42" s="268"/>
      <c r="CA42" s="269"/>
      <c r="CB42" s="268"/>
      <c r="CC42" s="270"/>
      <c r="CD42" s="268"/>
      <c r="CE42" s="268"/>
    </row>
    <row r="43" spans="2:85" x14ac:dyDescent="0.25">
      <c r="B43" s="556" t="s">
        <v>178</v>
      </c>
      <c r="BF43" s="556" t="s">
        <v>195</v>
      </c>
    </row>
  </sheetData>
  <sheetProtection algorithmName="SHA-512" hashValue="h5J3g4h4q6cYFadQgSXsDdb/ByjoU9V0SfutDjqwtL/upqOILW1UmCcHkRZ0PMvP5It/jfm3jkyCBwnb7cPAmQ==" saltValue="+8ZETgYzbHNZ6nlnaDbkdQ==" spinCount="100000" sheet="1" objects="1" scenarios="1"/>
  <mergeCells count="136">
    <mergeCell ref="BW3:BW5"/>
    <mergeCell ref="BF2:BW2"/>
    <mergeCell ref="BF6:BW9"/>
    <mergeCell ref="O37:P37"/>
    <mergeCell ref="M38:N38"/>
    <mergeCell ref="O38:P38"/>
    <mergeCell ref="BU38:BU41"/>
    <mergeCell ref="M39:N39"/>
    <mergeCell ref="O39:P39"/>
    <mergeCell ref="M40:N40"/>
    <mergeCell ref="O40:P40"/>
    <mergeCell ref="M41:N41"/>
    <mergeCell ref="O41:P41"/>
    <mergeCell ref="BU30:BU33"/>
    <mergeCell ref="M31:N31"/>
    <mergeCell ref="O31:P31"/>
    <mergeCell ref="M32:N32"/>
    <mergeCell ref="O32:P32"/>
    <mergeCell ref="Q32:T41"/>
    <mergeCell ref="AL32:AO41"/>
    <mergeCell ref="BK32:BL41"/>
    <mergeCell ref="M33:N33"/>
    <mergeCell ref="O33:P33"/>
    <mergeCell ref="M34:N34"/>
    <mergeCell ref="BU34:BU37"/>
    <mergeCell ref="M35:N35"/>
    <mergeCell ref="O35:P35"/>
    <mergeCell ref="M36:N36"/>
    <mergeCell ref="O36:P36"/>
    <mergeCell ref="M37:N37"/>
    <mergeCell ref="BU22:BU25"/>
    <mergeCell ref="M23:N23"/>
    <mergeCell ref="O23:P23"/>
    <mergeCell ref="M24:N24"/>
    <mergeCell ref="O24:P24"/>
    <mergeCell ref="M25:N25"/>
    <mergeCell ref="O25:P25"/>
    <mergeCell ref="M26:N26"/>
    <mergeCell ref="O26:P26"/>
    <mergeCell ref="BU26:BU29"/>
    <mergeCell ref="M27:N27"/>
    <mergeCell ref="O27:P27"/>
    <mergeCell ref="M28:N28"/>
    <mergeCell ref="O28:P28"/>
    <mergeCell ref="M29:N29"/>
    <mergeCell ref="O29:P29"/>
    <mergeCell ref="BU10:BU13"/>
    <mergeCell ref="BV10:BV41"/>
    <mergeCell ref="M11:N11"/>
    <mergeCell ref="O11:P11"/>
    <mergeCell ref="M12:N12"/>
    <mergeCell ref="O12:P12"/>
    <mergeCell ref="M13:N13"/>
    <mergeCell ref="O13:P13"/>
    <mergeCell ref="M14:N14"/>
    <mergeCell ref="O14:P14"/>
    <mergeCell ref="U10:AH31"/>
    <mergeCell ref="AL10:AM21"/>
    <mergeCell ref="AP10:BC31"/>
    <mergeCell ref="BI10:BI30"/>
    <mergeCell ref="BK10:BK21"/>
    <mergeCell ref="BM10:BS31"/>
    <mergeCell ref="BU18:BU21"/>
    <mergeCell ref="M19:N19"/>
    <mergeCell ref="O19:P19"/>
    <mergeCell ref="M20:N20"/>
    <mergeCell ref="O20:P20"/>
    <mergeCell ref="M21:N21"/>
    <mergeCell ref="O21:P21"/>
    <mergeCell ref="BU14:BU17"/>
    <mergeCell ref="B10:B41"/>
    <mergeCell ref="C10:C41"/>
    <mergeCell ref="G10:H30"/>
    <mergeCell ref="J10:K30"/>
    <mergeCell ref="M10:N10"/>
    <mergeCell ref="O10:P10"/>
    <mergeCell ref="Q10:R21"/>
    <mergeCell ref="M18:N18"/>
    <mergeCell ref="O18:P18"/>
    <mergeCell ref="M15:N15"/>
    <mergeCell ref="O15:P15"/>
    <mergeCell ref="M16:N16"/>
    <mergeCell ref="O16:P16"/>
    <mergeCell ref="M17:N17"/>
    <mergeCell ref="O17:P17"/>
    <mergeCell ref="M22:N22"/>
    <mergeCell ref="O22:P22"/>
    <mergeCell ref="M30:N30"/>
    <mergeCell ref="O30:P30"/>
    <mergeCell ref="O34:P34"/>
    <mergeCell ref="B6:D7"/>
    <mergeCell ref="M6:N6"/>
    <mergeCell ref="O6:P6"/>
    <mergeCell ref="U6:AH7"/>
    <mergeCell ref="AP6:BC7"/>
    <mergeCell ref="M7:T7"/>
    <mergeCell ref="B8:D9"/>
    <mergeCell ref="S8:T9"/>
    <mergeCell ref="AN8:AO9"/>
    <mergeCell ref="Q9:R9"/>
    <mergeCell ref="M5:N5"/>
    <mergeCell ref="O5:P5"/>
    <mergeCell ref="BT3:BV4"/>
    <mergeCell ref="Q4:R4"/>
    <mergeCell ref="S4:T4"/>
    <mergeCell ref="U4:V4"/>
    <mergeCell ref="W4:X4"/>
    <mergeCell ref="Y4:Z4"/>
    <mergeCell ref="AA4:AB4"/>
    <mergeCell ref="AC4:AD4"/>
    <mergeCell ref="AE4:AF4"/>
    <mergeCell ref="AG4:AH4"/>
    <mergeCell ref="AL3:BC3"/>
    <mergeCell ref="BF3:BF5"/>
    <mergeCell ref="BG3:BG5"/>
    <mergeCell ref="BH3:BH5"/>
    <mergeCell ref="BI3:BI5"/>
    <mergeCell ref="BJ3:BS4"/>
    <mergeCell ref="AL4:AM4"/>
    <mergeCell ref="AN4:AO4"/>
    <mergeCell ref="AP4:AQ4"/>
    <mergeCell ref="AR4:AS4"/>
    <mergeCell ref="G2:H2"/>
    <mergeCell ref="J2:K2"/>
    <mergeCell ref="M2:AH2"/>
    <mergeCell ref="AJ2:BC2"/>
    <mergeCell ref="G3:H4"/>
    <mergeCell ref="J3:K4"/>
    <mergeCell ref="M3:P4"/>
    <mergeCell ref="Q3:AH3"/>
    <mergeCell ref="AJ3:AK4"/>
    <mergeCell ref="AT4:AU4"/>
    <mergeCell ref="AV4:AW4"/>
    <mergeCell ref="AX4:AY4"/>
    <mergeCell ref="AZ4:BA4"/>
    <mergeCell ref="BB4:BC4"/>
  </mergeCells>
  <pageMargins left="0.7" right="0.7" top="0.78740157499999996" bottom="0.78740157499999996" header="0.3" footer="0.3"/>
  <pageSetup paperSize="9" orientation="portrait" r:id="rId1"/>
  <ignoredErrors>
    <ignoredError sqref="AJ7:AM9 AN7" numberStoredAsText="1"/>
  </ignoredErrors>
  <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pageSetUpPr autoPageBreaks="0"/>
  </sheetPr>
  <dimension ref="B1:BC47"/>
  <sheetViews>
    <sheetView showGridLines="0" showRowColHeaders="0" zoomScale="80" zoomScaleNormal="80" workbookViewId="0"/>
  </sheetViews>
  <sheetFormatPr baseColWidth="10" defaultColWidth="10.85546875" defaultRowHeight="15" x14ac:dyDescent="0.25"/>
  <cols>
    <col min="1" max="1" width="2.7109375" style="81" customWidth="1"/>
    <col min="2" max="2" width="11.42578125" style="81" bestFit="1" customWidth="1"/>
    <col min="3" max="3" width="15.7109375" style="81" customWidth="1"/>
    <col min="4" max="4" width="11.7109375" style="81" customWidth="1"/>
    <col min="5" max="5" width="13.7109375" style="81" customWidth="1"/>
    <col min="6" max="7" width="14.140625" style="81" customWidth="1"/>
    <col min="8" max="8" width="14" style="81" customWidth="1"/>
    <col min="9" max="11" width="4.42578125" style="81" bestFit="1" customWidth="1"/>
    <col min="12" max="12" width="4.28515625" style="81" customWidth="1"/>
    <col min="13" max="13" width="4.42578125" style="81" customWidth="1"/>
    <col min="14" max="14" width="4.28515625" style="81" customWidth="1"/>
    <col min="15" max="15" width="4.42578125" style="81" customWidth="1"/>
    <col min="16" max="16" width="3.42578125" style="81" customWidth="1"/>
    <col min="17" max="17" width="15.5703125" style="81" customWidth="1"/>
    <col min="18" max="18" width="10.140625" style="81" customWidth="1"/>
    <col min="19" max="19" width="14.85546875" style="81" bestFit="1" customWidth="1"/>
    <col min="20" max="20" width="14.85546875" style="81" customWidth="1"/>
    <col min="21" max="21" width="13.5703125" style="81" customWidth="1"/>
    <col min="22" max="22" width="12.5703125" style="81" customWidth="1"/>
    <col min="23" max="29" width="4.42578125" style="81" bestFit="1" customWidth="1"/>
    <col min="30" max="30" width="2.42578125" style="81" customWidth="1"/>
    <col min="31" max="31" width="15.140625" style="81" customWidth="1"/>
    <col min="32" max="32" width="10.28515625" style="81" customWidth="1"/>
    <col min="33" max="33" width="12.85546875" style="81" customWidth="1"/>
    <col min="34" max="34" width="15.140625" style="81" customWidth="1"/>
    <col min="35" max="36" width="13.5703125" style="81" customWidth="1"/>
    <col min="37" max="43" width="4.5703125" style="81" bestFit="1" customWidth="1"/>
    <col min="44" max="44" width="3.28515625" style="81" customWidth="1"/>
    <col min="45" max="45" width="10.85546875" style="81"/>
    <col min="46" max="46" width="3" style="81" customWidth="1"/>
    <col min="47" max="47" width="15" style="81" customWidth="1"/>
    <col min="48" max="48" width="14.85546875" style="81" customWidth="1"/>
    <col min="49" max="49" width="10.85546875" style="81"/>
    <col min="50" max="50" width="10.85546875" style="177" hidden="1" customWidth="1"/>
    <col min="51" max="53" width="2" style="340" hidden="1" customWidth="1"/>
    <col min="54" max="54" width="10.85546875" style="81" hidden="1" customWidth="1"/>
    <col min="55" max="16384" width="10.85546875" style="81"/>
  </cols>
  <sheetData>
    <row r="1" spans="2:55" s="78" customFormat="1" ht="50.25" customHeight="1" thickBot="1" x14ac:dyDescent="0.35">
      <c r="B1" s="79"/>
      <c r="C1" s="79"/>
      <c r="AX1" s="176"/>
      <c r="AY1" s="339"/>
      <c r="AZ1" s="339"/>
      <c r="BA1" s="339"/>
    </row>
    <row r="2" spans="2:55" s="78" customFormat="1" ht="18.75" customHeight="1" thickBot="1" x14ac:dyDescent="0.4">
      <c r="B2" s="79"/>
      <c r="C2" s="741" t="s">
        <v>183</v>
      </c>
      <c r="D2" s="1006"/>
      <c r="E2" s="1006"/>
      <c r="F2" s="1006"/>
      <c r="G2" s="1006"/>
      <c r="H2" s="1006"/>
      <c r="I2" s="1006"/>
      <c r="J2" s="1006"/>
      <c r="K2" s="1006"/>
      <c r="L2" s="1006"/>
      <c r="M2" s="1006"/>
      <c r="N2" s="1006"/>
      <c r="O2" s="1007"/>
      <c r="P2" s="80"/>
      <c r="Q2" s="741" t="s">
        <v>194</v>
      </c>
      <c r="R2" s="1006"/>
      <c r="S2" s="1006"/>
      <c r="T2" s="1006"/>
      <c r="U2" s="1006"/>
      <c r="V2" s="1006"/>
      <c r="W2" s="1006"/>
      <c r="X2" s="1006"/>
      <c r="Y2" s="1006"/>
      <c r="Z2" s="1006"/>
      <c r="AA2" s="1006"/>
      <c r="AB2" s="1006"/>
      <c r="AC2" s="1007"/>
      <c r="AD2" s="80"/>
      <c r="AE2" s="741" t="s">
        <v>180</v>
      </c>
      <c r="AF2" s="1006"/>
      <c r="AG2" s="1006"/>
      <c r="AH2" s="1006"/>
      <c r="AI2" s="1006"/>
      <c r="AJ2" s="1006"/>
      <c r="AK2" s="1006"/>
      <c r="AL2" s="1006"/>
      <c r="AM2" s="1006"/>
      <c r="AN2" s="1006"/>
      <c r="AO2" s="1006"/>
      <c r="AP2" s="1006"/>
      <c r="AQ2" s="1007"/>
      <c r="AR2" s="80"/>
      <c r="AS2" s="799" t="s">
        <v>45</v>
      </c>
      <c r="AT2" s="80"/>
      <c r="AU2" s="1039" t="s">
        <v>57</v>
      </c>
      <c r="AV2" s="1037" t="s">
        <v>56</v>
      </c>
      <c r="AX2" s="176"/>
      <c r="AY2" s="339"/>
      <c r="AZ2" s="339"/>
      <c r="BA2" s="339"/>
    </row>
    <row r="3" spans="2:55" s="78" customFormat="1" ht="19.5" customHeight="1" x14ac:dyDescent="0.3">
      <c r="B3" s="79"/>
      <c r="C3" s="1023" t="s">
        <v>68</v>
      </c>
      <c r="D3" s="1027" t="s">
        <v>36</v>
      </c>
      <c r="E3" s="1020" t="s">
        <v>18</v>
      </c>
      <c r="F3" s="1021"/>
      <c r="G3" s="1021"/>
      <c r="H3" s="1021"/>
      <c r="I3" s="1021"/>
      <c r="J3" s="1021"/>
      <c r="K3" s="1021"/>
      <c r="L3" s="1021"/>
      <c r="M3" s="1021"/>
      <c r="N3" s="1021"/>
      <c r="O3" s="1022"/>
      <c r="P3" s="80"/>
      <c r="Q3" s="1029" t="s">
        <v>68</v>
      </c>
      <c r="R3" s="1031" t="s">
        <v>36</v>
      </c>
      <c r="S3" s="1033" t="s">
        <v>18</v>
      </c>
      <c r="T3" s="1034"/>
      <c r="U3" s="1034"/>
      <c r="V3" s="1034"/>
      <c r="W3" s="1034"/>
      <c r="X3" s="1034"/>
      <c r="Y3" s="1034"/>
      <c r="Z3" s="1034"/>
      <c r="AA3" s="1034"/>
      <c r="AB3" s="1034"/>
      <c r="AC3" s="1035"/>
      <c r="AD3" s="80"/>
      <c r="AE3" s="1029" t="s">
        <v>68</v>
      </c>
      <c r="AF3" s="1031" t="s">
        <v>36</v>
      </c>
      <c r="AG3" s="1044" t="s">
        <v>18</v>
      </c>
      <c r="AH3" s="1045"/>
      <c r="AI3" s="1045"/>
      <c r="AJ3" s="1045"/>
      <c r="AK3" s="1045"/>
      <c r="AL3" s="1045"/>
      <c r="AM3" s="1045"/>
      <c r="AN3" s="1045"/>
      <c r="AO3" s="1045"/>
      <c r="AP3" s="1045"/>
      <c r="AQ3" s="1046"/>
      <c r="AR3" s="80"/>
      <c r="AS3" s="800"/>
      <c r="AT3" s="80"/>
      <c r="AU3" s="1040"/>
      <c r="AV3" s="1038"/>
      <c r="AX3" s="176"/>
      <c r="AY3" s="342"/>
      <c r="AZ3" s="342"/>
      <c r="BA3" s="342"/>
      <c r="BB3" s="331"/>
      <c r="BC3" s="331"/>
    </row>
    <row r="4" spans="2:55" ht="56.25" customHeight="1" thickBot="1" x14ac:dyDescent="0.35">
      <c r="B4" s="82"/>
      <c r="C4" s="1024"/>
      <c r="D4" s="1028"/>
      <c r="E4" s="83" t="s">
        <v>127</v>
      </c>
      <c r="F4" s="83" t="s">
        <v>128</v>
      </c>
      <c r="G4" s="83" t="s">
        <v>129</v>
      </c>
      <c r="H4" s="84" t="s">
        <v>130</v>
      </c>
      <c r="I4" s="83" t="s">
        <v>70</v>
      </c>
      <c r="J4" s="83" t="s">
        <v>71</v>
      </c>
      <c r="K4" s="83" t="s">
        <v>72</v>
      </c>
      <c r="L4" s="83" t="s">
        <v>73</v>
      </c>
      <c r="M4" s="83" t="s">
        <v>74</v>
      </c>
      <c r="N4" s="83" t="s">
        <v>75</v>
      </c>
      <c r="O4" s="85" t="s">
        <v>76</v>
      </c>
      <c r="P4" s="86"/>
      <c r="Q4" s="1030"/>
      <c r="R4" s="1032"/>
      <c r="S4" s="83" t="s">
        <v>127</v>
      </c>
      <c r="T4" s="83" t="s">
        <v>128</v>
      </c>
      <c r="U4" s="83" t="s">
        <v>129</v>
      </c>
      <c r="V4" s="84" t="s">
        <v>130</v>
      </c>
      <c r="W4" s="83" t="s">
        <v>70</v>
      </c>
      <c r="X4" s="83" t="s">
        <v>71</v>
      </c>
      <c r="Y4" s="83" t="s">
        <v>72</v>
      </c>
      <c r="Z4" s="83" t="s">
        <v>73</v>
      </c>
      <c r="AA4" s="83" t="s">
        <v>74</v>
      </c>
      <c r="AB4" s="83" t="s">
        <v>75</v>
      </c>
      <c r="AC4" s="85" t="s">
        <v>76</v>
      </c>
      <c r="AD4" s="86"/>
      <c r="AE4" s="1030"/>
      <c r="AF4" s="1032"/>
      <c r="AG4" s="83" t="s">
        <v>127</v>
      </c>
      <c r="AH4" s="83" t="s">
        <v>128</v>
      </c>
      <c r="AI4" s="83" t="s">
        <v>129</v>
      </c>
      <c r="AJ4" s="84" t="s">
        <v>130</v>
      </c>
      <c r="AK4" s="83" t="s">
        <v>70</v>
      </c>
      <c r="AL4" s="83" t="s">
        <v>71</v>
      </c>
      <c r="AM4" s="83" t="s">
        <v>72</v>
      </c>
      <c r="AN4" s="83" t="s">
        <v>73</v>
      </c>
      <c r="AO4" s="83" t="s">
        <v>74</v>
      </c>
      <c r="AP4" s="83" t="s">
        <v>75</v>
      </c>
      <c r="AQ4" s="85" t="s">
        <v>76</v>
      </c>
      <c r="AR4" s="86"/>
      <c r="AS4" s="801"/>
      <c r="AT4" s="86"/>
      <c r="AU4" s="1040"/>
      <c r="AV4" s="1038"/>
      <c r="AY4" s="174" t="s">
        <v>43</v>
      </c>
      <c r="AZ4" s="174" t="s">
        <v>44</v>
      </c>
      <c r="BA4" s="175" t="s">
        <v>46</v>
      </c>
      <c r="BB4" s="341"/>
      <c r="BC4" s="341"/>
    </row>
    <row r="5" spans="2:55" ht="18.75" customHeight="1" x14ac:dyDescent="0.25">
      <c r="B5" s="87" t="s">
        <v>13</v>
      </c>
      <c r="C5" s="1008" t="s">
        <v>67</v>
      </c>
      <c r="D5" s="88">
        <v>2315</v>
      </c>
      <c r="E5" s="89">
        <v>1150</v>
      </c>
      <c r="F5" s="1025" t="s">
        <v>37</v>
      </c>
      <c r="G5" s="88">
        <v>580</v>
      </c>
      <c r="H5" s="88">
        <v>1150</v>
      </c>
      <c r="I5" s="1011" t="s">
        <v>91</v>
      </c>
      <c r="J5" s="1012"/>
      <c r="K5" s="1012"/>
      <c r="L5" s="1012"/>
      <c r="M5" s="1012"/>
      <c r="N5" s="1012"/>
      <c r="O5" s="1013"/>
      <c r="P5" s="90"/>
      <c r="Q5" s="1008" t="s">
        <v>67</v>
      </c>
      <c r="R5" s="88">
        <v>2375</v>
      </c>
      <c r="S5" s="89">
        <v>1180</v>
      </c>
      <c r="T5" s="1025" t="s">
        <v>37</v>
      </c>
      <c r="U5" s="88">
        <v>595</v>
      </c>
      <c r="V5" s="88">
        <v>1180</v>
      </c>
      <c r="W5" s="1011" t="s">
        <v>91</v>
      </c>
      <c r="X5" s="1012"/>
      <c r="Y5" s="1012"/>
      <c r="Z5" s="1012"/>
      <c r="AA5" s="1012"/>
      <c r="AB5" s="1012"/>
      <c r="AC5" s="1013"/>
      <c r="AD5" s="90"/>
      <c r="AE5" s="1008" t="s">
        <v>67</v>
      </c>
      <c r="AF5" s="91">
        <v>405</v>
      </c>
      <c r="AG5" s="92">
        <v>165</v>
      </c>
      <c r="AH5" s="1025" t="s">
        <v>37</v>
      </c>
      <c r="AI5" s="92">
        <v>165</v>
      </c>
      <c r="AJ5" s="93">
        <v>330</v>
      </c>
      <c r="AK5" s="1011" t="s">
        <v>91</v>
      </c>
      <c r="AL5" s="1012"/>
      <c r="AM5" s="1012"/>
      <c r="AN5" s="1012"/>
      <c r="AO5" s="1012"/>
      <c r="AP5" s="1012"/>
      <c r="AQ5" s="1013"/>
      <c r="AR5" s="90"/>
      <c r="AS5" s="94">
        <f>OPW!C6</f>
        <v>3.5047999999999999</v>
      </c>
      <c r="AT5" s="90"/>
      <c r="AU5" s="95">
        <f>36*43/4/2/$BA$5*R5</f>
        <v>229781.25</v>
      </c>
      <c r="AV5" s="1041" t="s">
        <v>58</v>
      </c>
      <c r="AW5" s="87" t="s">
        <v>13</v>
      </c>
      <c r="AX5" s="178"/>
      <c r="AY5" s="36" t="b">
        <v>1</v>
      </c>
      <c r="AZ5" s="36" t="b">
        <v>1</v>
      </c>
      <c r="BA5" s="1">
        <v>2</v>
      </c>
      <c r="BB5" s="267"/>
      <c r="BC5" s="268"/>
    </row>
    <row r="6" spans="2:55" ht="18.75" x14ac:dyDescent="0.25">
      <c r="B6" s="96" t="s">
        <v>0</v>
      </c>
      <c r="C6" s="1009"/>
      <c r="D6" s="97">
        <v>2315</v>
      </c>
      <c r="E6" s="98">
        <v>1150</v>
      </c>
      <c r="F6" s="1026"/>
      <c r="G6" s="91">
        <v>580</v>
      </c>
      <c r="H6" s="91">
        <v>1150</v>
      </c>
      <c r="I6" s="1014"/>
      <c r="J6" s="1015"/>
      <c r="K6" s="1015"/>
      <c r="L6" s="1015"/>
      <c r="M6" s="1015"/>
      <c r="N6" s="1015"/>
      <c r="O6" s="1016"/>
      <c r="P6" s="90"/>
      <c r="Q6" s="1009"/>
      <c r="R6" s="97">
        <v>2375</v>
      </c>
      <c r="S6" s="98">
        <v>1180</v>
      </c>
      <c r="T6" s="1026"/>
      <c r="U6" s="91">
        <v>595</v>
      </c>
      <c r="V6" s="91">
        <v>1180</v>
      </c>
      <c r="W6" s="1014"/>
      <c r="X6" s="1015"/>
      <c r="Y6" s="1015"/>
      <c r="Z6" s="1015"/>
      <c r="AA6" s="1015"/>
      <c r="AB6" s="1015"/>
      <c r="AC6" s="1016"/>
      <c r="AD6" s="90"/>
      <c r="AE6" s="1009"/>
      <c r="AF6" s="97">
        <v>405</v>
      </c>
      <c r="AG6" s="98">
        <v>165</v>
      </c>
      <c r="AH6" s="1026"/>
      <c r="AI6" s="98">
        <v>165</v>
      </c>
      <c r="AJ6" s="99">
        <v>330</v>
      </c>
      <c r="AK6" s="1014"/>
      <c r="AL6" s="1015"/>
      <c r="AM6" s="1015"/>
      <c r="AN6" s="1015"/>
      <c r="AO6" s="1015"/>
      <c r="AP6" s="1015"/>
      <c r="AQ6" s="1016"/>
      <c r="AR6" s="100"/>
      <c r="AS6" s="101">
        <f>OPW!C7</f>
        <v>3.5047999999999999</v>
      </c>
      <c r="AT6" s="100"/>
      <c r="AU6" s="102">
        <f t="shared" ref="AU6:AU36" si="0">36*43/4/2/$BA$5*R6</f>
        <v>229781.25</v>
      </c>
      <c r="AV6" s="1042"/>
      <c r="AW6" s="103" t="s">
        <v>0</v>
      </c>
      <c r="AX6" s="178"/>
      <c r="AY6" s="36" t="b">
        <v>1</v>
      </c>
      <c r="AZ6" s="36" t="b">
        <v>1</v>
      </c>
      <c r="BA6" s="1"/>
      <c r="BB6" s="267"/>
      <c r="BC6" s="268"/>
    </row>
    <row r="7" spans="2:55" ht="18.75" customHeight="1" x14ac:dyDescent="0.25">
      <c r="B7" s="96" t="s">
        <v>1</v>
      </c>
      <c r="C7" s="1009"/>
      <c r="D7" s="97">
        <v>2315</v>
      </c>
      <c r="E7" s="98">
        <v>1150</v>
      </c>
      <c r="F7" s="1026"/>
      <c r="G7" s="97">
        <v>580</v>
      </c>
      <c r="H7" s="97">
        <v>1150</v>
      </c>
      <c r="I7" s="1014"/>
      <c r="J7" s="1015"/>
      <c r="K7" s="1015"/>
      <c r="L7" s="1015"/>
      <c r="M7" s="1015"/>
      <c r="N7" s="1015"/>
      <c r="O7" s="1016"/>
      <c r="P7" s="90"/>
      <c r="Q7" s="1009"/>
      <c r="R7" s="97">
        <v>2375</v>
      </c>
      <c r="S7" s="98">
        <v>1180</v>
      </c>
      <c r="T7" s="1026"/>
      <c r="U7" s="97">
        <v>595</v>
      </c>
      <c r="V7" s="97">
        <v>1180</v>
      </c>
      <c r="W7" s="1014"/>
      <c r="X7" s="1015"/>
      <c r="Y7" s="1015"/>
      <c r="Z7" s="1015"/>
      <c r="AA7" s="1015"/>
      <c r="AB7" s="1015"/>
      <c r="AC7" s="1016"/>
      <c r="AD7" s="90"/>
      <c r="AE7" s="1009"/>
      <c r="AF7" s="97">
        <v>405</v>
      </c>
      <c r="AG7" s="98">
        <v>165</v>
      </c>
      <c r="AH7" s="1026"/>
      <c r="AI7" s="98">
        <v>165</v>
      </c>
      <c r="AJ7" s="99">
        <v>330</v>
      </c>
      <c r="AK7" s="1014"/>
      <c r="AL7" s="1015"/>
      <c r="AM7" s="1015"/>
      <c r="AN7" s="1015"/>
      <c r="AO7" s="1015"/>
      <c r="AP7" s="1015"/>
      <c r="AQ7" s="1016"/>
      <c r="AR7" s="90"/>
      <c r="AS7" s="101">
        <f>OPW!C8</f>
        <v>3.5047999999999999</v>
      </c>
      <c r="AT7" s="90"/>
      <c r="AU7" s="102">
        <f t="shared" si="0"/>
        <v>229781.25</v>
      </c>
      <c r="AV7" s="1042"/>
      <c r="AW7" s="103" t="s">
        <v>1</v>
      </c>
      <c r="AX7" s="178"/>
      <c r="AY7" s="36" t="b">
        <v>1</v>
      </c>
      <c r="AZ7" s="36" t="b">
        <v>1</v>
      </c>
      <c r="BA7" s="1"/>
      <c r="BB7" s="267"/>
      <c r="BC7" s="268"/>
    </row>
    <row r="8" spans="2:55" ht="18.75" customHeight="1" thickBot="1" x14ac:dyDescent="0.3">
      <c r="B8" s="104" t="s">
        <v>2</v>
      </c>
      <c r="C8" s="1009"/>
      <c r="D8" s="105">
        <v>2315</v>
      </c>
      <c r="E8" s="106">
        <v>1150</v>
      </c>
      <c r="F8" s="1026"/>
      <c r="G8" s="105">
        <v>580</v>
      </c>
      <c r="H8" s="106">
        <v>1150</v>
      </c>
      <c r="I8" s="1014"/>
      <c r="J8" s="1015"/>
      <c r="K8" s="1015"/>
      <c r="L8" s="1015"/>
      <c r="M8" s="1015"/>
      <c r="N8" s="1015"/>
      <c r="O8" s="1016"/>
      <c r="P8" s="90"/>
      <c r="Q8" s="1009"/>
      <c r="R8" s="105">
        <v>2375</v>
      </c>
      <c r="S8" s="106">
        <v>1180</v>
      </c>
      <c r="T8" s="1026"/>
      <c r="U8" s="105">
        <v>595</v>
      </c>
      <c r="V8" s="106">
        <v>1180</v>
      </c>
      <c r="W8" s="1014"/>
      <c r="X8" s="1015"/>
      <c r="Y8" s="1015"/>
      <c r="Z8" s="1015"/>
      <c r="AA8" s="1015"/>
      <c r="AB8" s="1015"/>
      <c r="AC8" s="1016"/>
      <c r="AD8" s="90"/>
      <c r="AE8" s="1009"/>
      <c r="AF8" s="105">
        <v>405</v>
      </c>
      <c r="AG8" s="106">
        <v>165</v>
      </c>
      <c r="AH8" s="1026"/>
      <c r="AI8" s="107">
        <v>165</v>
      </c>
      <c r="AJ8" s="105">
        <v>330</v>
      </c>
      <c r="AK8" s="1014"/>
      <c r="AL8" s="1015"/>
      <c r="AM8" s="1015"/>
      <c r="AN8" s="1015"/>
      <c r="AO8" s="1015"/>
      <c r="AP8" s="1015"/>
      <c r="AQ8" s="1016"/>
      <c r="AR8" s="100"/>
      <c r="AS8" s="108">
        <f>OPW!C9</f>
        <v>3.5047999999999999</v>
      </c>
      <c r="AT8" s="100"/>
      <c r="AU8" s="601">
        <f t="shared" si="0"/>
        <v>229781.25</v>
      </c>
      <c r="AV8" s="1042"/>
      <c r="AW8" s="109" t="s">
        <v>2</v>
      </c>
      <c r="AX8" s="178"/>
      <c r="AY8" s="36" t="b">
        <v>1</v>
      </c>
      <c r="AZ8" s="36" t="b">
        <v>1</v>
      </c>
      <c r="BA8" s="1"/>
      <c r="BB8" s="267"/>
      <c r="BC8" s="268"/>
    </row>
    <row r="9" spans="2:55" ht="18.75" x14ac:dyDescent="0.25">
      <c r="B9" s="87" t="s">
        <v>3</v>
      </c>
      <c r="C9" s="1009"/>
      <c r="D9" s="88">
        <v>2315</v>
      </c>
      <c r="E9" s="89">
        <v>1150</v>
      </c>
      <c r="F9" s="1026"/>
      <c r="G9" s="88">
        <v>580</v>
      </c>
      <c r="H9" s="88">
        <v>1150</v>
      </c>
      <c r="I9" s="1014"/>
      <c r="J9" s="1015"/>
      <c r="K9" s="1015"/>
      <c r="L9" s="1015"/>
      <c r="M9" s="1015"/>
      <c r="N9" s="1015"/>
      <c r="O9" s="1016"/>
      <c r="P9" s="90"/>
      <c r="Q9" s="1009"/>
      <c r="R9" s="88">
        <v>2375</v>
      </c>
      <c r="S9" s="89">
        <v>1180</v>
      </c>
      <c r="T9" s="1026"/>
      <c r="U9" s="88">
        <v>595</v>
      </c>
      <c r="V9" s="88">
        <v>1180</v>
      </c>
      <c r="W9" s="1014"/>
      <c r="X9" s="1015"/>
      <c r="Y9" s="1015"/>
      <c r="Z9" s="1015"/>
      <c r="AA9" s="1015"/>
      <c r="AB9" s="1015"/>
      <c r="AC9" s="1016"/>
      <c r="AD9" s="90"/>
      <c r="AE9" s="1009"/>
      <c r="AF9" s="88">
        <v>405</v>
      </c>
      <c r="AG9" s="89">
        <v>165</v>
      </c>
      <c r="AH9" s="1026"/>
      <c r="AI9" s="89">
        <v>165</v>
      </c>
      <c r="AJ9" s="110">
        <v>330</v>
      </c>
      <c r="AK9" s="1014"/>
      <c r="AL9" s="1015"/>
      <c r="AM9" s="1015"/>
      <c r="AN9" s="1015"/>
      <c r="AO9" s="1015"/>
      <c r="AP9" s="1015"/>
      <c r="AQ9" s="1016"/>
      <c r="AR9" s="90"/>
      <c r="AS9" s="94">
        <f>OPW!C10</f>
        <v>3.5363000000000002</v>
      </c>
      <c r="AT9" s="90"/>
      <c r="AU9" s="600">
        <f t="shared" si="0"/>
        <v>229781.25</v>
      </c>
      <c r="AV9" s="1042"/>
      <c r="AW9" s="87" t="s">
        <v>3</v>
      </c>
      <c r="AX9" s="178"/>
      <c r="AY9" s="36" t="b">
        <v>1</v>
      </c>
      <c r="AZ9" s="36" t="b">
        <v>1</v>
      </c>
      <c r="BA9" s="1"/>
      <c r="BB9" s="267"/>
      <c r="BC9" s="268"/>
    </row>
    <row r="10" spans="2:55" ht="18.75" x14ac:dyDescent="0.25">
      <c r="B10" s="96" t="s">
        <v>4</v>
      </c>
      <c r="C10" s="1009"/>
      <c r="D10" s="97">
        <v>2315</v>
      </c>
      <c r="E10" s="98">
        <v>1150</v>
      </c>
      <c r="F10" s="1026"/>
      <c r="G10" s="91">
        <v>580</v>
      </c>
      <c r="H10" s="91">
        <v>1150</v>
      </c>
      <c r="I10" s="1014"/>
      <c r="J10" s="1015"/>
      <c r="K10" s="1015"/>
      <c r="L10" s="1015"/>
      <c r="M10" s="1015"/>
      <c r="N10" s="1015"/>
      <c r="O10" s="1016"/>
      <c r="P10" s="90"/>
      <c r="Q10" s="1009"/>
      <c r="R10" s="97">
        <v>2375</v>
      </c>
      <c r="S10" s="98">
        <v>1180</v>
      </c>
      <c r="T10" s="1026"/>
      <c r="U10" s="91">
        <v>595</v>
      </c>
      <c r="V10" s="91">
        <v>1180</v>
      </c>
      <c r="W10" s="1014"/>
      <c r="X10" s="1015"/>
      <c r="Y10" s="1015"/>
      <c r="Z10" s="1015"/>
      <c r="AA10" s="1015"/>
      <c r="AB10" s="1015"/>
      <c r="AC10" s="1016"/>
      <c r="AD10" s="90"/>
      <c r="AE10" s="1009"/>
      <c r="AF10" s="97">
        <v>405</v>
      </c>
      <c r="AG10" s="98">
        <v>165</v>
      </c>
      <c r="AH10" s="1026"/>
      <c r="AI10" s="98">
        <v>165</v>
      </c>
      <c r="AJ10" s="99">
        <v>330</v>
      </c>
      <c r="AK10" s="1014"/>
      <c r="AL10" s="1015"/>
      <c r="AM10" s="1015"/>
      <c r="AN10" s="1015"/>
      <c r="AO10" s="1015"/>
      <c r="AP10" s="1015"/>
      <c r="AQ10" s="1016"/>
      <c r="AR10" s="90"/>
      <c r="AS10" s="101">
        <f>OPW!C11</f>
        <v>3.5363000000000002</v>
      </c>
      <c r="AT10" s="90"/>
      <c r="AU10" s="102">
        <f t="shared" si="0"/>
        <v>229781.25</v>
      </c>
      <c r="AV10" s="1042"/>
      <c r="AW10" s="103" t="s">
        <v>4</v>
      </c>
      <c r="AX10" s="178"/>
      <c r="AY10" s="36" t="b">
        <v>1</v>
      </c>
      <c r="AZ10" s="36" t="b">
        <v>1</v>
      </c>
      <c r="BA10" s="1"/>
      <c r="BB10" s="267"/>
      <c r="BC10" s="268"/>
    </row>
    <row r="11" spans="2:55" ht="18.75" customHeight="1" x14ac:dyDescent="0.25">
      <c r="B11" s="96" t="s">
        <v>5</v>
      </c>
      <c r="C11" s="1009"/>
      <c r="D11" s="97">
        <v>2315</v>
      </c>
      <c r="E11" s="98">
        <v>1150</v>
      </c>
      <c r="F11" s="1026"/>
      <c r="G11" s="97">
        <v>580</v>
      </c>
      <c r="H11" s="97">
        <v>1150</v>
      </c>
      <c r="I11" s="1014"/>
      <c r="J11" s="1015"/>
      <c r="K11" s="1015"/>
      <c r="L11" s="1015"/>
      <c r="M11" s="1015"/>
      <c r="N11" s="1015"/>
      <c r="O11" s="1016"/>
      <c r="P11" s="90"/>
      <c r="Q11" s="1009"/>
      <c r="R11" s="97">
        <v>2375</v>
      </c>
      <c r="S11" s="98">
        <v>1180</v>
      </c>
      <c r="T11" s="1026"/>
      <c r="U11" s="97">
        <v>595</v>
      </c>
      <c r="V11" s="97">
        <v>1180</v>
      </c>
      <c r="W11" s="1014"/>
      <c r="X11" s="1015"/>
      <c r="Y11" s="1015"/>
      <c r="Z11" s="1015"/>
      <c r="AA11" s="1015"/>
      <c r="AB11" s="1015"/>
      <c r="AC11" s="1016"/>
      <c r="AD11" s="90"/>
      <c r="AE11" s="1009"/>
      <c r="AF11" s="97">
        <v>405</v>
      </c>
      <c r="AG11" s="98">
        <v>165</v>
      </c>
      <c r="AH11" s="1026"/>
      <c r="AI11" s="98">
        <v>165</v>
      </c>
      <c r="AJ11" s="99">
        <v>330</v>
      </c>
      <c r="AK11" s="1014"/>
      <c r="AL11" s="1015"/>
      <c r="AM11" s="1015"/>
      <c r="AN11" s="1015"/>
      <c r="AO11" s="1015"/>
      <c r="AP11" s="1015"/>
      <c r="AQ11" s="1016"/>
      <c r="AR11" s="100"/>
      <c r="AS11" s="101">
        <f>OPW!C12</f>
        <v>3.5363000000000002</v>
      </c>
      <c r="AT11" s="100"/>
      <c r="AU11" s="102">
        <f t="shared" si="0"/>
        <v>229781.25</v>
      </c>
      <c r="AV11" s="1042"/>
      <c r="AW11" s="103" t="s">
        <v>5</v>
      </c>
      <c r="AX11" s="178"/>
      <c r="AY11" s="36" t="b">
        <v>1</v>
      </c>
      <c r="AZ11" s="36" t="b">
        <v>1</v>
      </c>
      <c r="BA11" s="1"/>
      <c r="BB11" s="267"/>
      <c r="BC11" s="268"/>
    </row>
    <row r="12" spans="2:55" ht="18.75" customHeight="1" thickBot="1" x14ac:dyDescent="0.3">
      <c r="B12" s="104" t="s">
        <v>6</v>
      </c>
      <c r="C12" s="1009"/>
      <c r="D12" s="105">
        <v>819</v>
      </c>
      <c r="E12" s="106">
        <v>407</v>
      </c>
      <c r="F12" s="1026"/>
      <c r="G12" s="105">
        <v>205</v>
      </c>
      <c r="H12" s="106">
        <v>407</v>
      </c>
      <c r="I12" s="1014"/>
      <c r="J12" s="1015"/>
      <c r="K12" s="1015"/>
      <c r="L12" s="1015"/>
      <c r="M12" s="1015"/>
      <c r="N12" s="1015"/>
      <c r="O12" s="1016"/>
      <c r="P12" s="100"/>
      <c r="Q12" s="1009"/>
      <c r="R12" s="105">
        <v>841</v>
      </c>
      <c r="S12" s="106">
        <v>418</v>
      </c>
      <c r="T12" s="1026"/>
      <c r="U12" s="105">
        <v>211</v>
      </c>
      <c r="V12" s="106">
        <v>418</v>
      </c>
      <c r="W12" s="1014"/>
      <c r="X12" s="1015"/>
      <c r="Y12" s="1015"/>
      <c r="Z12" s="1015"/>
      <c r="AA12" s="1015"/>
      <c r="AB12" s="1015"/>
      <c r="AC12" s="1016"/>
      <c r="AD12" s="100"/>
      <c r="AE12" s="1009"/>
      <c r="AF12" s="105">
        <v>143</v>
      </c>
      <c r="AG12" s="106">
        <v>58</v>
      </c>
      <c r="AH12" s="1026"/>
      <c r="AI12" s="107">
        <v>58</v>
      </c>
      <c r="AJ12" s="105">
        <v>114</v>
      </c>
      <c r="AK12" s="1014"/>
      <c r="AL12" s="1015"/>
      <c r="AM12" s="1015"/>
      <c r="AN12" s="1015"/>
      <c r="AO12" s="1015"/>
      <c r="AP12" s="1015"/>
      <c r="AQ12" s="1016"/>
      <c r="AR12" s="90"/>
      <c r="AS12" s="108">
        <f>OPW!C13</f>
        <v>10</v>
      </c>
      <c r="AT12" s="90"/>
      <c r="AU12" s="601">
        <f t="shared" si="0"/>
        <v>81366.75</v>
      </c>
      <c r="AV12" s="1042"/>
      <c r="AW12" s="109" t="s">
        <v>6</v>
      </c>
      <c r="AX12" s="178"/>
      <c r="AY12" s="36" t="b">
        <v>1</v>
      </c>
      <c r="AZ12" s="36" t="b">
        <v>1</v>
      </c>
      <c r="BA12" s="1"/>
      <c r="BB12" s="267"/>
      <c r="BC12" s="268"/>
    </row>
    <row r="13" spans="2:55" ht="18.75" x14ac:dyDescent="0.25">
      <c r="B13" s="87" t="s">
        <v>7</v>
      </c>
      <c r="C13" s="1009"/>
      <c r="D13" s="88">
        <v>819</v>
      </c>
      <c r="E13" s="89">
        <v>407</v>
      </c>
      <c r="F13" s="1026"/>
      <c r="G13" s="88">
        <v>205</v>
      </c>
      <c r="H13" s="88">
        <v>407</v>
      </c>
      <c r="I13" s="1014"/>
      <c r="J13" s="1015"/>
      <c r="K13" s="1015"/>
      <c r="L13" s="1015"/>
      <c r="M13" s="1015"/>
      <c r="N13" s="1015"/>
      <c r="O13" s="1016"/>
      <c r="P13" s="100"/>
      <c r="Q13" s="1009"/>
      <c r="R13" s="88">
        <v>841</v>
      </c>
      <c r="S13" s="89">
        <v>418</v>
      </c>
      <c r="T13" s="1026"/>
      <c r="U13" s="88">
        <v>211</v>
      </c>
      <c r="V13" s="88">
        <v>418</v>
      </c>
      <c r="W13" s="1014"/>
      <c r="X13" s="1015"/>
      <c r="Y13" s="1015"/>
      <c r="Z13" s="1015"/>
      <c r="AA13" s="1015"/>
      <c r="AB13" s="1015"/>
      <c r="AC13" s="1016"/>
      <c r="AD13" s="100"/>
      <c r="AE13" s="1009"/>
      <c r="AF13" s="88">
        <v>143</v>
      </c>
      <c r="AG13" s="89">
        <v>58</v>
      </c>
      <c r="AH13" s="1026"/>
      <c r="AI13" s="89">
        <v>58</v>
      </c>
      <c r="AJ13" s="110">
        <v>114</v>
      </c>
      <c r="AK13" s="1014"/>
      <c r="AL13" s="1015"/>
      <c r="AM13" s="1015"/>
      <c r="AN13" s="1015"/>
      <c r="AO13" s="1015"/>
      <c r="AP13" s="1015"/>
      <c r="AQ13" s="1016"/>
      <c r="AR13" s="90"/>
      <c r="AS13" s="94">
        <f>OPW!C14</f>
        <v>10.130000000000001</v>
      </c>
      <c r="AT13" s="90"/>
      <c r="AU13" s="600">
        <f t="shared" si="0"/>
        <v>81366.75</v>
      </c>
      <c r="AV13" s="1042"/>
      <c r="AW13" s="87" t="s">
        <v>7</v>
      </c>
      <c r="AX13" s="178"/>
      <c r="AY13" s="36" t="b">
        <v>1</v>
      </c>
      <c r="AZ13" s="36" t="b">
        <v>1</v>
      </c>
      <c r="BA13" s="1"/>
      <c r="BB13" s="267"/>
      <c r="BC13" s="268"/>
    </row>
    <row r="14" spans="2:55" ht="18.75" x14ac:dyDescent="0.25">
      <c r="B14" s="96" t="s">
        <v>8</v>
      </c>
      <c r="C14" s="1009"/>
      <c r="D14" s="97">
        <v>819</v>
      </c>
      <c r="E14" s="98">
        <v>407</v>
      </c>
      <c r="F14" s="1026"/>
      <c r="G14" s="91">
        <v>205</v>
      </c>
      <c r="H14" s="91">
        <v>407</v>
      </c>
      <c r="I14" s="1014"/>
      <c r="J14" s="1015"/>
      <c r="K14" s="1015"/>
      <c r="L14" s="1015"/>
      <c r="M14" s="1015"/>
      <c r="N14" s="1015"/>
      <c r="O14" s="1016"/>
      <c r="P14" s="100"/>
      <c r="Q14" s="1009"/>
      <c r="R14" s="97">
        <v>841</v>
      </c>
      <c r="S14" s="98">
        <v>418</v>
      </c>
      <c r="T14" s="1026"/>
      <c r="U14" s="91">
        <v>211</v>
      </c>
      <c r="V14" s="91">
        <v>418</v>
      </c>
      <c r="W14" s="1014"/>
      <c r="X14" s="1015"/>
      <c r="Y14" s="1015"/>
      <c r="Z14" s="1015"/>
      <c r="AA14" s="1015"/>
      <c r="AB14" s="1015"/>
      <c r="AC14" s="1016"/>
      <c r="AD14" s="100"/>
      <c r="AE14" s="1009"/>
      <c r="AF14" s="97">
        <v>143</v>
      </c>
      <c r="AG14" s="98">
        <v>58</v>
      </c>
      <c r="AH14" s="1026"/>
      <c r="AI14" s="98">
        <v>58</v>
      </c>
      <c r="AJ14" s="99">
        <v>114</v>
      </c>
      <c r="AK14" s="1014"/>
      <c r="AL14" s="1015"/>
      <c r="AM14" s="1015"/>
      <c r="AN14" s="1015"/>
      <c r="AO14" s="1015"/>
      <c r="AP14" s="1015"/>
      <c r="AQ14" s="1016"/>
      <c r="AR14" s="90"/>
      <c r="AS14" s="101">
        <f>OPW!C15</f>
        <v>10.130000000000001</v>
      </c>
      <c r="AT14" s="90"/>
      <c r="AU14" s="102">
        <f t="shared" si="0"/>
        <v>81366.75</v>
      </c>
      <c r="AV14" s="1042"/>
      <c r="AW14" s="103" t="s">
        <v>8</v>
      </c>
      <c r="AX14" s="178"/>
      <c r="AY14" s="36" t="b">
        <v>1</v>
      </c>
      <c r="AZ14" s="36" t="b">
        <v>1</v>
      </c>
      <c r="BA14" s="1"/>
      <c r="BB14" s="267"/>
      <c r="BC14" s="268"/>
    </row>
    <row r="15" spans="2:55" ht="18.75" customHeight="1" x14ac:dyDescent="0.25">
      <c r="B15" s="96" t="s">
        <v>9</v>
      </c>
      <c r="C15" s="1009"/>
      <c r="D15" s="97">
        <v>819</v>
      </c>
      <c r="E15" s="98">
        <v>407</v>
      </c>
      <c r="F15" s="1026"/>
      <c r="G15" s="97">
        <v>205</v>
      </c>
      <c r="H15" s="97">
        <v>407</v>
      </c>
      <c r="I15" s="1014"/>
      <c r="J15" s="1015"/>
      <c r="K15" s="1015"/>
      <c r="L15" s="1015"/>
      <c r="M15" s="1015"/>
      <c r="N15" s="1015"/>
      <c r="O15" s="1016"/>
      <c r="P15" s="100"/>
      <c r="Q15" s="1009"/>
      <c r="R15" s="97">
        <v>841</v>
      </c>
      <c r="S15" s="98">
        <v>418</v>
      </c>
      <c r="T15" s="1026"/>
      <c r="U15" s="97">
        <v>211</v>
      </c>
      <c r="V15" s="97">
        <v>418</v>
      </c>
      <c r="W15" s="1014"/>
      <c r="X15" s="1015"/>
      <c r="Y15" s="1015"/>
      <c r="Z15" s="1015"/>
      <c r="AA15" s="1015"/>
      <c r="AB15" s="1015"/>
      <c r="AC15" s="1016"/>
      <c r="AD15" s="100"/>
      <c r="AE15" s="1009"/>
      <c r="AF15" s="97">
        <v>143</v>
      </c>
      <c r="AG15" s="98">
        <v>58</v>
      </c>
      <c r="AH15" s="1026"/>
      <c r="AI15" s="98">
        <v>58</v>
      </c>
      <c r="AJ15" s="99">
        <v>114</v>
      </c>
      <c r="AK15" s="1014"/>
      <c r="AL15" s="1015"/>
      <c r="AM15" s="1015"/>
      <c r="AN15" s="1015"/>
      <c r="AO15" s="1015"/>
      <c r="AP15" s="1015"/>
      <c r="AQ15" s="1016"/>
      <c r="AR15" s="90"/>
      <c r="AS15" s="101">
        <f>OPW!C16</f>
        <v>10.130000000000001</v>
      </c>
      <c r="AT15" s="90"/>
      <c r="AU15" s="102">
        <f t="shared" si="0"/>
        <v>81366.75</v>
      </c>
      <c r="AV15" s="1042"/>
      <c r="AW15" s="103" t="s">
        <v>9</v>
      </c>
      <c r="AX15" s="178"/>
      <c r="AY15" s="36" t="b">
        <v>1</v>
      </c>
      <c r="AZ15" s="36" t="b">
        <v>1</v>
      </c>
      <c r="BA15" s="1"/>
      <c r="BB15" s="267"/>
      <c r="BC15" s="268"/>
    </row>
    <row r="16" spans="2:55" ht="19.5" thickBot="1" x14ac:dyDescent="0.3">
      <c r="B16" s="109" t="s">
        <v>10</v>
      </c>
      <c r="C16" s="1009"/>
      <c r="D16" s="105">
        <v>819</v>
      </c>
      <c r="E16" s="106">
        <v>407</v>
      </c>
      <c r="F16" s="1026"/>
      <c r="G16" s="105">
        <v>205</v>
      </c>
      <c r="H16" s="106">
        <v>407</v>
      </c>
      <c r="I16" s="1014"/>
      <c r="J16" s="1015"/>
      <c r="K16" s="1015"/>
      <c r="L16" s="1015"/>
      <c r="M16" s="1015"/>
      <c r="N16" s="1015"/>
      <c r="O16" s="1016"/>
      <c r="P16" s="100"/>
      <c r="Q16" s="1009"/>
      <c r="R16" s="105">
        <v>841</v>
      </c>
      <c r="S16" s="106">
        <v>418</v>
      </c>
      <c r="T16" s="1036"/>
      <c r="U16" s="105">
        <v>211</v>
      </c>
      <c r="V16" s="106">
        <v>418</v>
      </c>
      <c r="W16" s="1014"/>
      <c r="X16" s="1015"/>
      <c r="Y16" s="1015"/>
      <c r="Z16" s="1015"/>
      <c r="AA16" s="1015"/>
      <c r="AB16" s="1015"/>
      <c r="AC16" s="1016"/>
      <c r="AD16" s="100"/>
      <c r="AE16" s="1009"/>
      <c r="AF16" s="105">
        <v>143</v>
      </c>
      <c r="AG16" s="106">
        <v>58</v>
      </c>
      <c r="AH16" s="1036"/>
      <c r="AI16" s="107">
        <v>58</v>
      </c>
      <c r="AJ16" s="105">
        <v>114</v>
      </c>
      <c r="AK16" s="1014"/>
      <c r="AL16" s="1015"/>
      <c r="AM16" s="1015"/>
      <c r="AN16" s="1015"/>
      <c r="AO16" s="1015"/>
      <c r="AP16" s="1015"/>
      <c r="AQ16" s="1016"/>
      <c r="AR16" s="90"/>
      <c r="AS16" s="108">
        <f>OPW!C17</f>
        <v>10.130000000000001</v>
      </c>
      <c r="AT16" s="90"/>
      <c r="AU16" s="601">
        <f t="shared" si="0"/>
        <v>81366.75</v>
      </c>
      <c r="AV16" s="1042"/>
      <c r="AW16" s="109" t="s">
        <v>10</v>
      </c>
      <c r="AX16" s="178"/>
      <c r="AY16" s="36" t="b">
        <v>1</v>
      </c>
      <c r="AZ16" s="36" t="b">
        <v>1</v>
      </c>
      <c r="BA16" s="1"/>
      <c r="BB16" s="267"/>
      <c r="BC16" s="268"/>
    </row>
    <row r="17" spans="2:55" ht="18.75" x14ac:dyDescent="0.25">
      <c r="B17" s="87" t="s">
        <v>11</v>
      </c>
      <c r="C17" s="1009"/>
      <c r="D17" s="88">
        <v>819</v>
      </c>
      <c r="E17" s="89">
        <v>407</v>
      </c>
      <c r="F17" s="89">
        <v>814</v>
      </c>
      <c r="G17" s="88">
        <v>205</v>
      </c>
      <c r="H17" s="88">
        <v>407</v>
      </c>
      <c r="I17" s="1014"/>
      <c r="J17" s="1015"/>
      <c r="K17" s="1015"/>
      <c r="L17" s="1015"/>
      <c r="M17" s="1015"/>
      <c r="N17" s="1015"/>
      <c r="O17" s="1016"/>
      <c r="P17" s="100"/>
      <c r="Q17" s="1009"/>
      <c r="R17" s="88">
        <v>841</v>
      </c>
      <c r="S17" s="89">
        <v>418</v>
      </c>
      <c r="T17" s="89">
        <v>836</v>
      </c>
      <c r="U17" s="88">
        <v>211</v>
      </c>
      <c r="V17" s="88">
        <v>418</v>
      </c>
      <c r="W17" s="1014"/>
      <c r="X17" s="1015"/>
      <c r="Y17" s="1015"/>
      <c r="Z17" s="1015"/>
      <c r="AA17" s="1015"/>
      <c r="AB17" s="1015"/>
      <c r="AC17" s="1016"/>
      <c r="AD17" s="100"/>
      <c r="AE17" s="1009"/>
      <c r="AF17" s="88">
        <v>143</v>
      </c>
      <c r="AG17" s="89">
        <v>58</v>
      </c>
      <c r="AH17" s="89">
        <v>114</v>
      </c>
      <c r="AI17" s="89">
        <v>58</v>
      </c>
      <c r="AJ17" s="110">
        <v>114</v>
      </c>
      <c r="AK17" s="1014"/>
      <c r="AL17" s="1015"/>
      <c r="AM17" s="1015"/>
      <c r="AN17" s="1015"/>
      <c r="AO17" s="1015"/>
      <c r="AP17" s="1015"/>
      <c r="AQ17" s="1016"/>
      <c r="AR17" s="90"/>
      <c r="AS17" s="94">
        <f>OPW!C18</f>
        <v>10.271800000000001</v>
      </c>
      <c r="AT17" s="90"/>
      <c r="AU17" s="600">
        <f t="shared" si="0"/>
        <v>81366.75</v>
      </c>
      <c r="AV17" s="1042"/>
      <c r="AW17" s="87" t="s">
        <v>11</v>
      </c>
      <c r="AX17" s="178"/>
      <c r="AY17" s="36" t="b">
        <v>1</v>
      </c>
      <c r="AZ17" s="36" t="b">
        <v>1</v>
      </c>
      <c r="BA17" s="1"/>
      <c r="BB17" s="267"/>
      <c r="BC17" s="268"/>
    </row>
    <row r="18" spans="2:55" ht="18.75" x14ac:dyDescent="0.25">
      <c r="B18" s="96" t="s">
        <v>12</v>
      </c>
      <c r="C18" s="1009"/>
      <c r="D18" s="97">
        <v>819</v>
      </c>
      <c r="E18" s="98">
        <v>407</v>
      </c>
      <c r="F18" s="98">
        <v>814</v>
      </c>
      <c r="G18" s="91">
        <v>205</v>
      </c>
      <c r="H18" s="91">
        <v>407</v>
      </c>
      <c r="I18" s="1014"/>
      <c r="J18" s="1015"/>
      <c r="K18" s="1015"/>
      <c r="L18" s="1015"/>
      <c r="M18" s="1015"/>
      <c r="N18" s="1015"/>
      <c r="O18" s="1016"/>
      <c r="P18" s="100"/>
      <c r="Q18" s="1009"/>
      <c r="R18" s="97">
        <v>841</v>
      </c>
      <c r="S18" s="98">
        <v>418</v>
      </c>
      <c r="T18" s="98">
        <v>836</v>
      </c>
      <c r="U18" s="91">
        <v>211</v>
      </c>
      <c r="V18" s="91">
        <v>418</v>
      </c>
      <c r="W18" s="1014"/>
      <c r="X18" s="1015"/>
      <c r="Y18" s="1015"/>
      <c r="Z18" s="1015"/>
      <c r="AA18" s="1015"/>
      <c r="AB18" s="1015"/>
      <c r="AC18" s="1016"/>
      <c r="AD18" s="100"/>
      <c r="AE18" s="1009"/>
      <c r="AF18" s="97">
        <v>143</v>
      </c>
      <c r="AG18" s="98">
        <v>58</v>
      </c>
      <c r="AH18" s="98">
        <v>114</v>
      </c>
      <c r="AI18" s="98">
        <v>58</v>
      </c>
      <c r="AJ18" s="99">
        <v>114</v>
      </c>
      <c r="AK18" s="1014"/>
      <c r="AL18" s="1015"/>
      <c r="AM18" s="1015"/>
      <c r="AN18" s="1015"/>
      <c r="AO18" s="1015"/>
      <c r="AP18" s="1015"/>
      <c r="AQ18" s="1016"/>
      <c r="AR18" s="90"/>
      <c r="AS18" s="101">
        <f>OPW!C19</f>
        <v>10.271800000000001</v>
      </c>
      <c r="AT18" s="90"/>
      <c r="AU18" s="102">
        <f t="shared" si="0"/>
        <v>81366.75</v>
      </c>
      <c r="AV18" s="1042"/>
      <c r="AW18" s="103" t="s">
        <v>12</v>
      </c>
      <c r="AX18" s="178"/>
      <c r="AY18" s="36" t="b">
        <v>1</v>
      </c>
      <c r="AZ18" s="36" t="b">
        <v>1</v>
      </c>
      <c r="BA18" s="1"/>
      <c r="BB18" s="267"/>
      <c r="BC18" s="268"/>
    </row>
    <row r="19" spans="2:55" ht="18.75" customHeight="1" x14ac:dyDescent="0.25">
      <c r="B19" s="96" t="s">
        <v>15</v>
      </c>
      <c r="C19" s="1009"/>
      <c r="D19" s="97">
        <v>819</v>
      </c>
      <c r="E19" s="98">
        <v>407</v>
      </c>
      <c r="F19" s="98">
        <v>814</v>
      </c>
      <c r="G19" s="97">
        <v>205</v>
      </c>
      <c r="H19" s="97">
        <v>407</v>
      </c>
      <c r="I19" s="1014"/>
      <c r="J19" s="1015"/>
      <c r="K19" s="1015"/>
      <c r="L19" s="1015"/>
      <c r="M19" s="1015"/>
      <c r="N19" s="1015"/>
      <c r="O19" s="1016"/>
      <c r="P19" s="100"/>
      <c r="Q19" s="1009"/>
      <c r="R19" s="97">
        <v>841</v>
      </c>
      <c r="S19" s="98">
        <v>418</v>
      </c>
      <c r="T19" s="98">
        <v>836</v>
      </c>
      <c r="U19" s="97">
        <v>211</v>
      </c>
      <c r="V19" s="97">
        <v>418</v>
      </c>
      <c r="W19" s="1014"/>
      <c r="X19" s="1015"/>
      <c r="Y19" s="1015"/>
      <c r="Z19" s="1015"/>
      <c r="AA19" s="1015"/>
      <c r="AB19" s="1015"/>
      <c r="AC19" s="1016"/>
      <c r="AD19" s="100"/>
      <c r="AE19" s="1009"/>
      <c r="AF19" s="97">
        <v>143</v>
      </c>
      <c r="AG19" s="98">
        <v>58</v>
      </c>
      <c r="AH19" s="98">
        <v>114</v>
      </c>
      <c r="AI19" s="98">
        <v>58</v>
      </c>
      <c r="AJ19" s="99">
        <v>114</v>
      </c>
      <c r="AK19" s="1014"/>
      <c r="AL19" s="1015"/>
      <c r="AM19" s="1015"/>
      <c r="AN19" s="1015"/>
      <c r="AO19" s="1015"/>
      <c r="AP19" s="1015"/>
      <c r="AQ19" s="1016"/>
      <c r="AR19" s="90"/>
      <c r="AS19" s="101">
        <f>OPW!C20</f>
        <v>10.271800000000001</v>
      </c>
      <c r="AT19" s="90"/>
      <c r="AU19" s="102">
        <f t="shared" si="0"/>
        <v>81366.75</v>
      </c>
      <c r="AV19" s="1042"/>
      <c r="AW19" s="103" t="s">
        <v>15</v>
      </c>
      <c r="AX19" s="178"/>
      <c r="AY19" s="36" t="b">
        <v>1</v>
      </c>
      <c r="AZ19" s="36" t="b">
        <v>1</v>
      </c>
      <c r="BA19" s="1"/>
      <c r="BB19" s="267"/>
      <c r="BC19" s="268"/>
    </row>
    <row r="20" spans="2:55" ht="19.5" thickBot="1" x14ac:dyDescent="0.3">
      <c r="B20" s="104" t="s">
        <v>14</v>
      </c>
      <c r="C20" s="1009"/>
      <c r="D20" s="105">
        <v>819</v>
      </c>
      <c r="E20" s="106">
        <v>407</v>
      </c>
      <c r="F20" s="111">
        <v>814</v>
      </c>
      <c r="G20" s="105">
        <v>205</v>
      </c>
      <c r="H20" s="106">
        <v>407</v>
      </c>
      <c r="I20" s="1014"/>
      <c r="J20" s="1015"/>
      <c r="K20" s="1015"/>
      <c r="L20" s="1015"/>
      <c r="M20" s="1015"/>
      <c r="N20" s="1015"/>
      <c r="O20" s="1016"/>
      <c r="P20" s="100"/>
      <c r="Q20" s="1009"/>
      <c r="R20" s="105">
        <v>841</v>
      </c>
      <c r="S20" s="106">
        <v>418</v>
      </c>
      <c r="T20" s="111">
        <v>836</v>
      </c>
      <c r="U20" s="105">
        <v>211</v>
      </c>
      <c r="V20" s="106">
        <v>418</v>
      </c>
      <c r="W20" s="1014"/>
      <c r="X20" s="1015"/>
      <c r="Y20" s="1015"/>
      <c r="Z20" s="1015"/>
      <c r="AA20" s="1015"/>
      <c r="AB20" s="1015"/>
      <c r="AC20" s="1016"/>
      <c r="AD20" s="100"/>
      <c r="AE20" s="1009"/>
      <c r="AF20" s="105">
        <v>143</v>
      </c>
      <c r="AG20" s="106">
        <v>58</v>
      </c>
      <c r="AH20" s="111">
        <v>114</v>
      </c>
      <c r="AI20" s="107">
        <v>58</v>
      </c>
      <c r="AJ20" s="105">
        <v>114</v>
      </c>
      <c r="AK20" s="1014"/>
      <c r="AL20" s="1015"/>
      <c r="AM20" s="1015"/>
      <c r="AN20" s="1015"/>
      <c r="AO20" s="1015"/>
      <c r="AP20" s="1015"/>
      <c r="AQ20" s="1016"/>
      <c r="AR20" s="100"/>
      <c r="AS20" s="108">
        <f>OPW!C21</f>
        <v>10.271800000000001</v>
      </c>
      <c r="AT20" s="100"/>
      <c r="AU20" s="601">
        <f t="shared" si="0"/>
        <v>81366.75</v>
      </c>
      <c r="AV20" s="1042"/>
      <c r="AW20" s="104" t="s">
        <v>14</v>
      </c>
      <c r="AX20" s="178"/>
      <c r="AY20" s="36" t="b">
        <v>1</v>
      </c>
      <c r="AZ20" s="36" t="b">
        <v>1</v>
      </c>
      <c r="BA20" s="1"/>
      <c r="BB20" s="267"/>
      <c r="BC20" s="268"/>
    </row>
    <row r="21" spans="2:55" ht="18.75" x14ac:dyDescent="0.25">
      <c r="B21" s="87" t="s">
        <v>51</v>
      </c>
      <c r="C21" s="1009"/>
      <c r="D21" s="88">
        <v>841</v>
      </c>
      <c r="E21" s="89">
        <v>418</v>
      </c>
      <c r="F21" s="89">
        <v>836</v>
      </c>
      <c r="G21" s="88">
        <v>211</v>
      </c>
      <c r="H21" s="88">
        <v>418</v>
      </c>
      <c r="I21" s="1014"/>
      <c r="J21" s="1015"/>
      <c r="K21" s="1015"/>
      <c r="L21" s="1015"/>
      <c r="M21" s="1015"/>
      <c r="N21" s="1015"/>
      <c r="O21" s="1016"/>
      <c r="P21" s="100"/>
      <c r="Q21" s="1009"/>
      <c r="R21" s="88">
        <v>841</v>
      </c>
      <c r="S21" s="89">
        <v>418</v>
      </c>
      <c r="T21" s="89">
        <v>836</v>
      </c>
      <c r="U21" s="88">
        <v>211</v>
      </c>
      <c r="V21" s="88">
        <v>418</v>
      </c>
      <c r="W21" s="1014"/>
      <c r="X21" s="1015"/>
      <c r="Y21" s="1015"/>
      <c r="Z21" s="1015"/>
      <c r="AA21" s="1015"/>
      <c r="AB21" s="1015"/>
      <c r="AC21" s="1016"/>
      <c r="AD21" s="100"/>
      <c r="AE21" s="1009"/>
      <c r="AF21" s="88">
        <v>143</v>
      </c>
      <c r="AG21" s="89">
        <v>58</v>
      </c>
      <c r="AH21" s="89">
        <v>114</v>
      </c>
      <c r="AI21" s="89">
        <v>58</v>
      </c>
      <c r="AJ21" s="110">
        <v>114</v>
      </c>
      <c r="AK21" s="1014"/>
      <c r="AL21" s="1015"/>
      <c r="AM21" s="1015"/>
      <c r="AN21" s="1015"/>
      <c r="AO21" s="1015"/>
      <c r="AP21" s="1015"/>
      <c r="AQ21" s="1016"/>
      <c r="AR21" s="90"/>
      <c r="AS21" s="94">
        <f>OPW!C22</f>
        <v>10.4361</v>
      </c>
      <c r="AT21" s="90"/>
      <c r="AU21" s="600">
        <f t="shared" si="0"/>
        <v>81366.75</v>
      </c>
      <c r="AV21" s="1043"/>
      <c r="AW21" s="87" t="s">
        <v>51</v>
      </c>
      <c r="AX21" s="178"/>
      <c r="AY21" s="36" t="b">
        <v>1</v>
      </c>
      <c r="AZ21" s="36" t="b">
        <v>1</v>
      </c>
      <c r="BA21" s="1"/>
      <c r="BB21" s="267"/>
      <c r="BC21" s="268"/>
    </row>
    <row r="22" spans="2:55" ht="18.75" x14ac:dyDescent="0.25">
      <c r="B22" s="103" t="s">
        <v>52</v>
      </c>
      <c r="C22" s="1009"/>
      <c r="D22" s="97">
        <v>841</v>
      </c>
      <c r="E22" s="98">
        <v>418</v>
      </c>
      <c r="F22" s="98">
        <v>836</v>
      </c>
      <c r="G22" s="91">
        <v>211</v>
      </c>
      <c r="H22" s="91">
        <v>418</v>
      </c>
      <c r="I22" s="1014"/>
      <c r="J22" s="1015"/>
      <c r="K22" s="1015"/>
      <c r="L22" s="1015"/>
      <c r="M22" s="1015"/>
      <c r="N22" s="1015"/>
      <c r="O22" s="1016"/>
      <c r="P22" s="100"/>
      <c r="Q22" s="1009"/>
      <c r="R22" s="97">
        <v>841</v>
      </c>
      <c r="S22" s="98">
        <v>418</v>
      </c>
      <c r="T22" s="98">
        <v>836</v>
      </c>
      <c r="U22" s="91">
        <v>211</v>
      </c>
      <c r="V22" s="91">
        <v>418</v>
      </c>
      <c r="W22" s="1014"/>
      <c r="X22" s="1015"/>
      <c r="Y22" s="1015"/>
      <c r="Z22" s="1015"/>
      <c r="AA22" s="1015"/>
      <c r="AB22" s="1015"/>
      <c r="AC22" s="1016"/>
      <c r="AD22" s="100"/>
      <c r="AE22" s="1009"/>
      <c r="AF22" s="97">
        <v>143</v>
      </c>
      <c r="AG22" s="98">
        <v>58</v>
      </c>
      <c r="AH22" s="98">
        <v>114</v>
      </c>
      <c r="AI22" s="98">
        <v>58</v>
      </c>
      <c r="AJ22" s="99">
        <v>114</v>
      </c>
      <c r="AK22" s="1014"/>
      <c r="AL22" s="1015"/>
      <c r="AM22" s="1015"/>
      <c r="AN22" s="1015"/>
      <c r="AO22" s="1015"/>
      <c r="AP22" s="1015"/>
      <c r="AQ22" s="1016"/>
      <c r="AR22" s="90"/>
      <c r="AS22" s="101">
        <f>OPW!C23</f>
        <v>10.4361</v>
      </c>
      <c r="AT22" s="90"/>
      <c r="AU22" s="112">
        <f t="shared" si="0"/>
        <v>81366.75</v>
      </c>
      <c r="AV22" s="113">
        <f t="shared" ref="AV22:AV36" si="1">379712/$BA$5</f>
        <v>189856</v>
      </c>
      <c r="AW22" s="103" t="s">
        <v>52</v>
      </c>
      <c r="AX22" s="178"/>
      <c r="AY22" s="36" t="b">
        <v>1</v>
      </c>
      <c r="AZ22" s="36" t="b">
        <v>1</v>
      </c>
      <c r="BA22" s="1"/>
      <c r="BB22" s="267"/>
      <c r="BC22" s="268"/>
    </row>
    <row r="23" spans="2:55" ht="18.75" x14ac:dyDescent="0.25">
      <c r="B23" s="103" t="s">
        <v>53</v>
      </c>
      <c r="C23" s="1009"/>
      <c r="D23" s="97">
        <v>841</v>
      </c>
      <c r="E23" s="98">
        <v>418</v>
      </c>
      <c r="F23" s="98">
        <v>836</v>
      </c>
      <c r="G23" s="97">
        <v>211</v>
      </c>
      <c r="H23" s="97">
        <v>418</v>
      </c>
      <c r="I23" s="1014"/>
      <c r="J23" s="1015"/>
      <c r="K23" s="1015"/>
      <c r="L23" s="1015"/>
      <c r="M23" s="1015"/>
      <c r="N23" s="1015"/>
      <c r="O23" s="1016"/>
      <c r="P23" s="100"/>
      <c r="Q23" s="1009"/>
      <c r="R23" s="97">
        <v>841</v>
      </c>
      <c r="S23" s="98">
        <v>418</v>
      </c>
      <c r="T23" s="98">
        <v>836</v>
      </c>
      <c r="U23" s="97">
        <v>211</v>
      </c>
      <c r="V23" s="97">
        <v>418</v>
      </c>
      <c r="W23" s="1014"/>
      <c r="X23" s="1015"/>
      <c r="Y23" s="1015"/>
      <c r="Z23" s="1015"/>
      <c r="AA23" s="1015"/>
      <c r="AB23" s="1015"/>
      <c r="AC23" s="1016"/>
      <c r="AD23" s="100"/>
      <c r="AE23" s="1009"/>
      <c r="AF23" s="97">
        <v>143</v>
      </c>
      <c r="AG23" s="98">
        <v>58</v>
      </c>
      <c r="AH23" s="98">
        <v>114</v>
      </c>
      <c r="AI23" s="98">
        <v>58</v>
      </c>
      <c r="AJ23" s="99">
        <v>114</v>
      </c>
      <c r="AK23" s="1014"/>
      <c r="AL23" s="1015"/>
      <c r="AM23" s="1015"/>
      <c r="AN23" s="1015"/>
      <c r="AO23" s="1015"/>
      <c r="AP23" s="1015"/>
      <c r="AQ23" s="1016"/>
      <c r="AR23" s="90"/>
      <c r="AS23" s="101">
        <f>OPW!C24</f>
        <v>10.4361</v>
      </c>
      <c r="AT23" s="90"/>
      <c r="AU23" s="112">
        <f t="shared" si="0"/>
        <v>81366.75</v>
      </c>
      <c r="AV23" s="113">
        <f t="shared" si="1"/>
        <v>189856</v>
      </c>
      <c r="AW23" s="103" t="s">
        <v>53</v>
      </c>
      <c r="AX23" s="178"/>
      <c r="AY23" s="36" t="b">
        <v>1</v>
      </c>
      <c r="AZ23" s="36" t="b">
        <v>1</v>
      </c>
      <c r="BA23" s="1"/>
      <c r="BB23" s="267"/>
      <c r="BC23" s="268"/>
    </row>
    <row r="24" spans="2:55" ht="19.5" thickBot="1" x14ac:dyDescent="0.3">
      <c r="B24" s="109" t="s">
        <v>54</v>
      </c>
      <c r="C24" s="1009"/>
      <c r="D24" s="105">
        <v>841</v>
      </c>
      <c r="E24" s="106">
        <v>418</v>
      </c>
      <c r="F24" s="111">
        <v>836</v>
      </c>
      <c r="G24" s="105">
        <v>211</v>
      </c>
      <c r="H24" s="106">
        <v>418</v>
      </c>
      <c r="I24" s="1014"/>
      <c r="J24" s="1015"/>
      <c r="K24" s="1015"/>
      <c r="L24" s="1015"/>
      <c r="M24" s="1015"/>
      <c r="N24" s="1015"/>
      <c r="O24" s="1016"/>
      <c r="P24" s="100"/>
      <c r="Q24" s="1009"/>
      <c r="R24" s="105">
        <v>841</v>
      </c>
      <c r="S24" s="106">
        <v>418</v>
      </c>
      <c r="T24" s="111">
        <v>836</v>
      </c>
      <c r="U24" s="105">
        <v>211</v>
      </c>
      <c r="V24" s="106">
        <v>418</v>
      </c>
      <c r="W24" s="1014"/>
      <c r="X24" s="1015"/>
      <c r="Y24" s="1015"/>
      <c r="Z24" s="1015"/>
      <c r="AA24" s="1015"/>
      <c r="AB24" s="1015"/>
      <c r="AC24" s="1016"/>
      <c r="AD24" s="100"/>
      <c r="AE24" s="1009"/>
      <c r="AF24" s="105">
        <v>143</v>
      </c>
      <c r="AG24" s="106">
        <v>58</v>
      </c>
      <c r="AH24" s="111">
        <v>114</v>
      </c>
      <c r="AI24" s="107">
        <v>58</v>
      </c>
      <c r="AJ24" s="105">
        <v>114</v>
      </c>
      <c r="AK24" s="1014"/>
      <c r="AL24" s="1015"/>
      <c r="AM24" s="1015"/>
      <c r="AN24" s="1015"/>
      <c r="AO24" s="1015"/>
      <c r="AP24" s="1015"/>
      <c r="AQ24" s="1016"/>
      <c r="AR24" s="100"/>
      <c r="AS24" s="108">
        <f>OPW!C25</f>
        <v>10.4361</v>
      </c>
      <c r="AT24" s="100"/>
      <c r="AU24" s="114">
        <f t="shared" si="0"/>
        <v>81366.75</v>
      </c>
      <c r="AV24" s="115">
        <f t="shared" si="1"/>
        <v>189856</v>
      </c>
      <c r="AW24" s="109" t="s">
        <v>54</v>
      </c>
      <c r="AX24" s="178"/>
      <c r="AY24" s="36" t="b">
        <v>1</v>
      </c>
      <c r="AZ24" s="36" t="b">
        <v>1</v>
      </c>
      <c r="BA24" s="1"/>
      <c r="BB24" s="267"/>
      <c r="BC24" s="268"/>
    </row>
    <row r="25" spans="2:55" ht="18.75" x14ac:dyDescent="0.25">
      <c r="B25" s="87" t="s">
        <v>61</v>
      </c>
      <c r="C25" s="1010"/>
      <c r="D25" s="88">
        <v>841</v>
      </c>
      <c r="E25" s="89">
        <v>418</v>
      </c>
      <c r="F25" s="89">
        <v>836</v>
      </c>
      <c r="G25" s="88">
        <v>211</v>
      </c>
      <c r="H25" s="88">
        <v>418</v>
      </c>
      <c r="I25" s="1014"/>
      <c r="J25" s="1015"/>
      <c r="K25" s="1015"/>
      <c r="L25" s="1015"/>
      <c r="M25" s="1015"/>
      <c r="N25" s="1015"/>
      <c r="O25" s="1016"/>
      <c r="P25" s="100"/>
      <c r="Q25" s="1010"/>
      <c r="R25" s="88">
        <v>841</v>
      </c>
      <c r="S25" s="89">
        <v>418</v>
      </c>
      <c r="T25" s="89">
        <v>836</v>
      </c>
      <c r="U25" s="88">
        <v>211</v>
      </c>
      <c r="V25" s="88">
        <v>418</v>
      </c>
      <c r="W25" s="1014"/>
      <c r="X25" s="1015"/>
      <c r="Y25" s="1015"/>
      <c r="Z25" s="1015"/>
      <c r="AA25" s="1015"/>
      <c r="AB25" s="1015"/>
      <c r="AC25" s="1016"/>
      <c r="AD25" s="100"/>
      <c r="AE25" s="1010"/>
      <c r="AF25" s="88">
        <v>143</v>
      </c>
      <c r="AG25" s="89">
        <v>58</v>
      </c>
      <c r="AH25" s="89">
        <v>114</v>
      </c>
      <c r="AI25" s="89">
        <v>58</v>
      </c>
      <c r="AJ25" s="110">
        <v>114</v>
      </c>
      <c r="AK25" s="1014"/>
      <c r="AL25" s="1015"/>
      <c r="AM25" s="1015"/>
      <c r="AN25" s="1015"/>
      <c r="AO25" s="1015"/>
      <c r="AP25" s="1015"/>
      <c r="AQ25" s="1016"/>
      <c r="AR25" s="90"/>
      <c r="AS25" s="94">
        <f>OPW!C26</f>
        <v>10.53</v>
      </c>
      <c r="AT25" s="90"/>
      <c r="AU25" s="116">
        <f t="shared" si="0"/>
        <v>81366.75</v>
      </c>
      <c r="AV25" s="117">
        <f t="shared" si="1"/>
        <v>189856</v>
      </c>
      <c r="AW25" s="87" t="s">
        <v>61</v>
      </c>
      <c r="AX25" s="178"/>
      <c r="AY25" s="36" t="b">
        <v>1</v>
      </c>
      <c r="AZ25" s="36" t="b">
        <v>1</v>
      </c>
      <c r="BA25" s="1"/>
      <c r="BB25" s="267"/>
      <c r="BC25" s="268"/>
    </row>
    <row r="26" spans="2:55" ht="18.75" customHeight="1" thickBot="1" x14ac:dyDescent="0.3">
      <c r="B26" s="118" t="s">
        <v>62</v>
      </c>
      <c r="C26" s="119">
        <v>421</v>
      </c>
      <c r="D26" s="120">
        <v>841</v>
      </c>
      <c r="E26" s="121">
        <v>418</v>
      </c>
      <c r="F26" s="121">
        <v>836</v>
      </c>
      <c r="G26" s="120">
        <v>211</v>
      </c>
      <c r="H26" s="121">
        <v>418</v>
      </c>
      <c r="I26" s="1017"/>
      <c r="J26" s="1018"/>
      <c r="K26" s="1018"/>
      <c r="L26" s="1018"/>
      <c r="M26" s="1018"/>
      <c r="N26" s="1018"/>
      <c r="O26" s="1019"/>
      <c r="P26" s="100"/>
      <c r="Q26" s="119">
        <v>421</v>
      </c>
      <c r="R26" s="120">
        <v>841</v>
      </c>
      <c r="S26" s="121">
        <v>418</v>
      </c>
      <c r="T26" s="121">
        <v>836</v>
      </c>
      <c r="U26" s="120">
        <v>211</v>
      </c>
      <c r="V26" s="121">
        <v>418</v>
      </c>
      <c r="W26" s="1017"/>
      <c r="X26" s="1018"/>
      <c r="Y26" s="1018"/>
      <c r="Z26" s="1018"/>
      <c r="AA26" s="1018"/>
      <c r="AB26" s="1018"/>
      <c r="AC26" s="1019"/>
      <c r="AD26" s="100"/>
      <c r="AE26" s="119">
        <v>72</v>
      </c>
      <c r="AF26" s="121">
        <v>143</v>
      </c>
      <c r="AG26" s="121">
        <v>58</v>
      </c>
      <c r="AH26" s="121">
        <v>114</v>
      </c>
      <c r="AI26" s="121">
        <v>58</v>
      </c>
      <c r="AJ26" s="121">
        <v>114</v>
      </c>
      <c r="AK26" s="1017"/>
      <c r="AL26" s="1018"/>
      <c r="AM26" s="1018"/>
      <c r="AN26" s="1018"/>
      <c r="AO26" s="1018"/>
      <c r="AP26" s="1018"/>
      <c r="AQ26" s="1019"/>
      <c r="AR26" s="100"/>
      <c r="AS26" s="122">
        <f>OPW!C27</f>
        <v>10.53</v>
      </c>
      <c r="AT26" s="100"/>
      <c r="AU26" s="123">
        <f t="shared" si="0"/>
        <v>81366.75</v>
      </c>
      <c r="AV26" s="124">
        <f t="shared" si="1"/>
        <v>189856</v>
      </c>
      <c r="AW26" s="118" t="s">
        <v>62</v>
      </c>
      <c r="AX26" s="178"/>
      <c r="AY26" s="36" t="b">
        <v>1</v>
      </c>
      <c r="AZ26" s="36" t="b">
        <v>1</v>
      </c>
      <c r="BA26" s="1"/>
      <c r="BB26" s="267"/>
      <c r="BC26" s="268"/>
    </row>
    <row r="27" spans="2:55" ht="18.95" customHeight="1" thickTop="1" x14ac:dyDescent="0.25">
      <c r="B27" s="125" t="s">
        <v>59</v>
      </c>
      <c r="C27" s="126">
        <v>421</v>
      </c>
      <c r="D27" s="127">
        <v>841</v>
      </c>
      <c r="E27" s="1047" t="s">
        <v>131</v>
      </c>
      <c r="F27" s="1048"/>
      <c r="G27" s="1048"/>
      <c r="H27" s="1049"/>
      <c r="I27" s="128">
        <v>836</v>
      </c>
      <c r="J27" s="128">
        <v>704</v>
      </c>
      <c r="K27" s="128">
        <v>626</v>
      </c>
      <c r="L27" s="128">
        <v>573</v>
      </c>
      <c r="M27" s="128">
        <v>535</v>
      </c>
      <c r="N27" s="128">
        <v>507</v>
      </c>
      <c r="O27" s="129">
        <v>485</v>
      </c>
      <c r="P27" s="100"/>
      <c r="Q27" s="126">
        <v>421</v>
      </c>
      <c r="R27" s="127">
        <v>841</v>
      </c>
      <c r="S27" s="1047" t="s">
        <v>131</v>
      </c>
      <c r="T27" s="1048"/>
      <c r="U27" s="1048"/>
      <c r="V27" s="1049"/>
      <c r="W27" s="130">
        <v>836</v>
      </c>
      <c r="X27" s="128">
        <v>704</v>
      </c>
      <c r="Y27" s="128">
        <v>626</v>
      </c>
      <c r="Z27" s="128">
        <v>573</v>
      </c>
      <c r="AA27" s="128">
        <v>535</v>
      </c>
      <c r="AB27" s="128">
        <v>507</v>
      </c>
      <c r="AC27" s="129">
        <v>485</v>
      </c>
      <c r="AD27" s="100"/>
      <c r="AE27" s="126">
        <v>72</v>
      </c>
      <c r="AF27" s="127">
        <v>143</v>
      </c>
      <c r="AG27" s="1047" t="s">
        <v>131</v>
      </c>
      <c r="AH27" s="1048"/>
      <c r="AI27" s="1048"/>
      <c r="AJ27" s="1049"/>
      <c r="AK27" s="130">
        <v>60</v>
      </c>
      <c r="AL27" s="128">
        <v>60</v>
      </c>
      <c r="AM27" s="128">
        <v>60</v>
      </c>
      <c r="AN27" s="128">
        <v>60</v>
      </c>
      <c r="AO27" s="128">
        <v>60</v>
      </c>
      <c r="AP27" s="128">
        <v>60</v>
      </c>
      <c r="AQ27" s="129">
        <v>60</v>
      </c>
      <c r="AR27" s="90"/>
      <c r="AS27" s="131">
        <f>OPW!C28</f>
        <v>10.53</v>
      </c>
      <c r="AT27" s="90"/>
      <c r="AU27" s="132">
        <f t="shared" si="0"/>
        <v>81366.75</v>
      </c>
      <c r="AV27" s="133">
        <f t="shared" si="1"/>
        <v>189856</v>
      </c>
      <c r="AW27" s="125" t="s">
        <v>59</v>
      </c>
      <c r="AX27" s="178"/>
      <c r="AY27" s="36" t="b">
        <v>1</v>
      </c>
      <c r="AZ27" s="36" t="b">
        <v>1</v>
      </c>
      <c r="BA27" s="1"/>
      <c r="BB27" s="267"/>
      <c r="BC27" s="268"/>
    </row>
    <row r="28" spans="2:55" ht="19.5" thickBot="1" x14ac:dyDescent="0.3">
      <c r="B28" s="134" t="s">
        <v>60</v>
      </c>
      <c r="C28" s="135">
        <v>421</v>
      </c>
      <c r="D28" s="136">
        <v>841</v>
      </c>
      <c r="E28" s="683"/>
      <c r="F28" s="684"/>
      <c r="G28" s="684"/>
      <c r="H28" s="693"/>
      <c r="I28" s="137">
        <v>836</v>
      </c>
      <c r="J28" s="137">
        <v>704</v>
      </c>
      <c r="K28" s="137">
        <v>626</v>
      </c>
      <c r="L28" s="137">
        <v>573</v>
      </c>
      <c r="M28" s="137">
        <v>535</v>
      </c>
      <c r="N28" s="137">
        <v>507</v>
      </c>
      <c r="O28" s="138">
        <v>485</v>
      </c>
      <c r="P28" s="100"/>
      <c r="Q28" s="139">
        <v>421</v>
      </c>
      <c r="R28" s="140">
        <v>841</v>
      </c>
      <c r="S28" s="683"/>
      <c r="T28" s="684"/>
      <c r="U28" s="684"/>
      <c r="V28" s="693"/>
      <c r="W28" s="141">
        <v>836</v>
      </c>
      <c r="X28" s="142">
        <v>704</v>
      </c>
      <c r="Y28" s="142">
        <v>626</v>
      </c>
      <c r="Z28" s="142">
        <v>573</v>
      </c>
      <c r="AA28" s="142">
        <v>535</v>
      </c>
      <c r="AB28" s="142">
        <v>507</v>
      </c>
      <c r="AC28" s="143">
        <v>485</v>
      </c>
      <c r="AD28" s="100"/>
      <c r="AE28" s="135">
        <v>72</v>
      </c>
      <c r="AF28" s="136">
        <v>143</v>
      </c>
      <c r="AG28" s="683"/>
      <c r="AH28" s="684"/>
      <c r="AI28" s="684"/>
      <c r="AJ28" s="693"/>
      <c r="AK28" s="144">
        <v>60</v>
      </c>
      <c r="AL28" s="137">
        <v>60</v>
      </c>
      <c r="AM28" s="137">
        <v>60</v>
      </c>
      <c r="AN28" s="137">
        <v>60</v>
      </c>
      <c r="AO28" s="137">
        <v>60</v>
      </c>
      <c r="AP28" s="137">
        <v>60</v>
      </c>
      <c r="AQ28" s="138">
        <v>60</v>
      </c>
      <c r="AR28" s="100"/>
      <c r="AS28" s="145">
        <f>OPW!C29</f>
        <v>10.53</v>
      </c>
      <c r="AT28" s="100"/>
      <c r="AU28" s="146">
        <f>36*43/4/2/$BA$5*R28</f>
        <v>81366.75</v>
      </c>
      <c r="AV28" s="147">
        <f t="shared" si="1"/>
        <v>189856</v>
      </c>
      <c r="AW28" s="134" t="s">
        <v>60</v>
      </c>
      <c r="AX28" s="178"/>
      <c r="AY28" s="36" t="b">
        <v>1</v>
      </c>
      <c r="AZ28" s="36" t="b">
        <v>1</v>
      </c>
      <c r="BA28" s="1"/>
      <c r="BB28" s="267"/>
      <c r="BC28" s="268"/>
    </row>
    <row r="29" spans="2:55" ht="18.75" x14ac:dyDescent="0.25">
      <c r="B29" s="148" t="s">
        <v>165</v>
      </c>
      <c r="C29" s="126">
        <v>421</v>
      </c>
      <c r="D29" s="127">
        <v>841</v>
      </c>
      <c r="E29" s="683"/>
      <c r="F29" s="684"/>
      <c r="G29" s="684"/>
      <c r="H29" s="693"/>
      <c r="I29" s="128">
        <v>836</v>
      </c>
      <c r="J29" s="128">
        <v>704</v>
      </c>
      <c r="K29" s="128">
        <v>626</v>
      </c>
      <c r="L29" s="128">
        <v>573</v>
      </c>
      <c r="M29" s="128">
        <v>535</v>
      </c>
      <c r="N29" s="128">
        <v>507</v>
      </c>
      <c r="O29" s="129">
        <v>485</v>
      </c>
      <c r="P29" s="100"/>
      <c r="Q29" s="149">
        <v>421</v>
      </c>
      <c r="R29" s="150">
        <v>841</v>
      </c>
      <c r="S29" s="683"/>
      <c r="T29" s="684"/>
      <c r="U29" s="684"/>
      <c r="V29" s="693"/>
      <c r="W29" s="151">
        <v>836</v>
      </c>
      <c r="X29" s="152">
        <v>704</v>
      </c>
      <c r="Y29" s="152">
        <v>626</v>
      </c>
      <c r="Z29" s="152">
        <v>573</v>
      </c>
      <c r="AA29" s="152">
        <v>535</v>
      </c>
      <c r="AB29" s="152">
        <v>507</v>
      </c>
      <c r="AC29" s="153">
        <v>485</v>
      </c>
      <c r="AD29" s="100"/>
      <c r="AE29" s="154">
        <v>72</v>
      </c>
      <c r="AF29" s="127">
        <v>143</v>
      </c>
      <c r="AG29" s="683"/>
      <c r="AH29" s="684"/>
      <c r="AI29" s="684"/>
      <c r="AJ29" s="693"/>
      <c r="AK29" s="130">
        <v>60</v>
      </c>
      <c r="AL29" s="128">
        <v>60</v>
      </c>
      <c r="AM29" s="128">
        <v>60</v>
      </c>
      <c r="AN29" s="128">
        <v>60</v>
      </c>
      <c r="AO29" s="128">
        <v>60</v>
      </c>
      <c r="AP29" s="128">
        <v>60</v>
      </c>
      <c r="AQ29" s="129">
        <v>60</v>
      </c>
      <c r="AR29" s="100"/>
      <c r="AS29" s="155">
        <f>OPW!C30</f>
        <v>10.654299999999999</v>
      </c>
      <c r="AT29" s="90"/>
      <c r="AU29" s="132">
        <f t="shared" si="0"/>
        <v>81366.75</v>
      </c>
      <c r="AV29" s="133">
        <f t="shared" si="1"/>
        <v>189856</v>
      </c>
      <c r="AW29" s="156" t="s">
        <v>165</v>
      </c>
      <c r="AX29" s="197"/>
      <c r="AY29" s="36" t="b">
        <v>1</v>
      </c>
      <c r="AZ29" s="36" t="b">
        <v>1</v>
      </c>
      <c r="BA29" s="1"/>
      <c r="BB29" s="267"/>
      <c r="BC29" s="268"/>
    </row>
    <row r="30" spans="2:55" ht="18.75" x14ac:dyDescent="0.25">
      <c r="B30" s="157" t="s">
        <v>166</v>
      </c>
      <c r="C30" s="158">
        <v>421</v>
      </c>
      <c r="D30" s="159">
        <v>841</v>
      </c>
      <c r="E30" s="683"/>
      <c r="F30" s="684"/>
      <c r="G30" s="684"/>
      <c r="H30" s="693"/>
      <c r="I30" s="160">
        <v>836</v>
      </c>
      <c r="J30" s="160">
        <v>704</v>
      </c>
      <c r="K30" s="160">
        <v>626</v>
      </c>
      <c r="L30" s="160">
        <v>573</v>
      </c>
      <c r="M30" s="160">
        <v>535</v>
      </c>
      <c r="N30" s="160">
        <v>507</v>
      </c>
      <c r="O30" s="161">
        <v>485</v>
      </c>
      <c r="P30" s="100"/>
      <c r="Q30" s="158">
        <v>421</v>
      </c>
      <c r="R30" s="162">
        <v>841</v>
      </c>
      <c r="S30" s="683"/>
      <c r="T30" s="684"/>
      <c r="U30" s="684"/>
      <c r="V30" s="693"/>
      <c r="W30" s="163">
        <v>836</v>
      </c>
      <c r="X30" s="160">
        <v>704</v>
      </c>
      <c r="Y30" s="160">
        <v>626</v>
      </c>
      <c r="Z30" s="160">
        <v>573</v>
      </c>
      <c r="AA30" s="160">
        <v>535</v>
      </c>
      <c r="AB30" s="160">
        <v>507</v>
      </c>
      <c r="AC30" s="161">
        <v>485</v>
      </c>
      <c r="AD30" s="100"/>
      <c r="AE30" s="158">
        <v>72</v>
      </c>
      <c r="AF30" s="162">
        <v>143</v>
      </c>
      <c r="AG30" s="683"/>
      <c r="AH30" s="684"/>
      <c r="AI30" s="684"/>
      <c r="AJ30" s="693"/>
      <c r="AK30" s="163">
        <v>60</v>
      </c>
      <c r="AL30" s="160">
        <v>60</v>
      </c>
      <c r="AM30" s="160">
        <v>60</v>
      </c>
      <c r="AN30" s="160">
        <v>60</v>
      </c>
      <c r="AO30" s="160">
        <v>60</v>
      </c>
      <c r="AP30" s="160">
        <v>60</v>
      </c>
      <c r="AQ30" s="161">
        <v>60</v>
      </c>
      <c r="AR30" s="100"/>
      <c r="AS30" s="164">
        <f>OPW!C31</f>
        <v>10.654299999999999</v>
      </c>
      <c r="AT30" s="90"/>
      <c r="AU30" s="165">
        <f t="shared" si="0"/>
        <v>81366.75</v>
      </c>
      <c r="AV30" s="166">
        <f t="shared" si="1"/>
        <v>189856</v>
      </c>
      <c r="AW30" s="167" t="s">
        <v>166</v>
      </c>
      <c r="AX30" s="197"/>
      <c r="AY30" s="36" t="b">
        <v>1</v>
      </c>
      <c r="AZ30" s="36" t="b">
        <v>1</v>
      </c>
      <c r="BA30" s="1"/>
      <c r="BB30" s="267"/>
      <c r="BC30" s="268"/>
    </row>
    <row r="31" spans="2:55" ht="18.75" x14ac:dyDescent="0.25">
      <c r="B31" s="157" t="s">
        <v>167</v>
      </c>
      <c r="C31" s="126">
        <v>421</v>
      </c>
      <c r="D31" s="127">
        <v>841</v>
      </c>
      <c r="E31" s="683"/>
      <c r="F31" s="684"/>
      <c r="G31" s="684"/>
      <c r="H31" s="693"/>
      <c r="I31" s="128">
        <v>836</v>
      </c>
      <c r="J31" s="128">
        <v>704</v>
      </c>
      <c r="K31" s="128">
        <v>626</v>
      </c>
      <c r="L31" s="128">
        <v>573</v>
      </c>
      <c r="M31" s="128">
        <v>535</v>
      </c>
      <c r="N31" s="128">
        <v>507</v>
      </c>
      <c r="O31" s="129">
        <v>485</v>
      </c>
      <c r="P31" s="100"/>
      <c r="Q31" s="158">
        <v>421</v>
      </c>
      <c r="R31" s="162">
        <v>841</v>
      </c>
      <c r="S31" s="683"/>
      <c r="T31" s="684"/>
      <c r="U31" s="684"/>
      <c r="V31" s="693"/>
      <c r="W31" s="163">
        <v>836</v>
      </c>
      <c r="X31" s="160">
        <v>704</v>
      </c>
      <c r="Y31" s="160">
        <v>626</v>
      </c>
      <c r="Z31" s="160">
        <v>573</v>
      </c>
      <c r="AA31" s="160">
        <v>535</v>
      </c>
      <c r="AB31" s="160">
        <v>507</v>
      </c>
      <c r="AC31" s="161">
        <v>485</v>
      </c>
      <c r="AD31" s="100"/>
      <c r="AE31" s="158">
        <v>72</v>
      </c>
      <c r="AF31" s="162">
        <v>143</v>
      </c>
      <c r="AG31" s="683"/>
      <c r="AH31" s="684"/>
      <c r="AI31" s="684"/>
      <c r="AJ31" s="693"/>
      <c r="AK31" s="163">
        <v>60</v>
      </c>
      <c r="AL31" s="160">
        <v>60</v>
      </c>
      <c r="AM31" s="160">
        <v>60</v>
      </c>
      <c r="AN31" s="160">
        <v>60</v>
      </c>
      <c r="AO31" s="160">
        <v>60</v>
      </c>
      <c r="AP31" s="160">
        <v>60</v>
      </c>
      <c r="AQ31" s="161">
        <v>60</v>
      </c>
      <c r="AR31" s="100"/>
      <c r="AS31" s="164">
        <f>OPW!C32</f>
        <v>10.654299999999999</v>
      </c>
      <c r="AT31" s="90"/>
      <c r="AU31" s="165">
        <f t="shared" si="0"/>
        <v>81366.75</v>
      </c>
      <c r="AV31" s="166">
        <f t="shared" si="1"/>
        <v>189856</v>
      </c>
      <c r="AW31" s="167" t="s">
        <v>167</v>
      </c>
      <c r="AX31" s="197"/>
      <c r="AY31" s="36" t="b">
        <v>1</v>
      </c>
      <c r="AZ31" s="36" t="b">
        <v>1</v>
      </c>
      <c r="BA31" s="1"/>
      <c r="BB31" s="267"/>
      <c r="BC31" s="268"/>
    </row>
    <row r="32" spans="2:55" ht="19.5" thickBot="1" x14ac:dyDescent="0.3">
      <c r="B32" s="134" t="s">
        <v>168</v>
      </c>
      <c r="C32" s="135">
        <v>421</v>
      </c>
      <c r="D32" s="136">
        <v>841</v>
      </c>
      <c r="E32" s="683"/>
      <c r="F32" s="684"/>
      <c r="G32" s="684"/>
      <c r="H32" s="693"/>
      <c r="I32" s="137">
        <v>836</v>
      </c>
      <c r="J32" s="137">
        <v>704</v>
      </c>
      <c r="K32" s="137">
        <v>626</v>
      </c>
      <c r="L32" s="137">
        <v>573</v>
      </c>
      <c r="M32" s="137">
        <v>535</v>
      </c>
      <c r="N32" s="137">
        <v>507</v>
      </c>
      <c r="O32" s="138">
        <v>485</v>
      </c>
      <c r="P32" s="100"/>
      <c r="Q32" s="168">
        <v>421</v>
      </c>
      <c r="R32" s="169">
        <v>841</v>
      </c>
      <c r="S32" s="683"/>
      <c r="T32" s="684"/>
      <c r="U32" s="684"/>
      <c r="V32" s="693"/>
      <c r="W32" s="144">
        <v>836</v>
      </c>
      <c r="X32" s="137">
        <v>704</v>
      </c>
      <c r="Y32" s="137">
        <v>626</v>
      </c>
      <c r="Z32" s="137">
        <v>573</v>
      </c>
      <c r="AA32" s="137">
        <v>535</v>
      </c>
      <c r="AB32" s="137">
        <v>507</v>
      </c>
      <c r="AC32" s="138">
        <v>485</v>
      </c>
      <c r="AD32" s="100"/>
      <c r="AE32" s="168">
        <v>72</v>
      </c>
      <c r="AF32" s="169">
        <v>143</v>
      </c>
      <c r="AG32" s="683"/>
      <c r="AH32" s="684"/>
      <c r="AI32" s="684"/>
      <c r="AJ32" s="693"/>
      <c r="AK32" s="144">
        <v>60</v>
      </c>
      <c r="AL32" s="137">
        <v>60</v>
      </c>
      <c r="AM32" s="137">
        <v>60</v>
      </c>
      <c r="AN32" s="137">
        <v>60</v>
      </c>
      <c r="AO32" s="137">
        <v>60</v>
      </c>
      <c r="AP32" s="137">
        <v>60</v>
      </c>
      <c r="AQ32" s="138">
        <v>60</v>
      </c>
      <c r="AR32" s="100"/>
      <c r="AS32" s="145">
        <f>OPW!C33</f>
        <v>10.654299999999999</v>
      </c>
      <c r="AT32" s="100"/>
      <c r="AU32" s="170">
        <f t="shared" si="0"/>
        <v>81366.75</v>
      </c>
      <c r="AV32" s="171">
        <f t="shared" si="1"/>
        <v>189856</v>
      </c>
      <c r="AW32" s="172" t="s">
        <v>169</v>
      </c>
      <c r="AX32" s="197"/>
      <c r="AY32" s="36" t="b">
        <v>1</v>
      </c>
      <c r="AZ32" s="36" t="b">
        <v>1</v>
      </c>
      <c r="BA32" s="1"/>
      <c r="BB32" s="267"/>
      <c r="BC32" s="268"/>
    </row>
    <row r="33" spans="2:55" ht="18.75" x14ac:dyDescent="0.25">
      <c r="B33" s="156" t="s">
        <v>176</v>
      </c>
      <c r="C33" s="126">
        <v>421</v>
      </c>
      <c r="D33" s="127">
        <v>841</v>
      </c>
      <c r="E33" s="683"/>
      <c r="F33" s="684"/>
      <c r="G33" s="684"/>
      <c r="H33" s="693"/>
      <c r="I33" s="128">
        <v>836</v>
      </c>
      <c r="J33" s="128">
        <v>704</v>
      </c>
      <c r="K33" s="128">
        <v>626</v>
      </c>
      <c r="L33" s="128">
        <v>573</v>
      </c>
      <c r="M33" s="128">
        <v>535</v>
      </c>
      <c r="N33" s="128">
        <v>507</v>
      </c>
      <c r="O33" s="129">
        <v>485</v>
      </c>
      <c r="P33" s="100"/>
      <c r="Q33" s="149">
        <v>421</v>
      </c>
      <c r="R33" s="150">
        <v>841</v>
      </c>
      <c r="S33" s="683"/>
      <c r="T33" s="684"/>
      <c r="U33" s="684"/>
      <c r="V33" s="693"/>
      <c r="W33" s="151">
        <v>836</v>
      </c>
      <c r="X33" s="152">
        <v>704</v>
      </c>
      <c r="Y33" s="152">
        <v>626</v>
      </c>
      <c r="Z33" s="152">
        <v>573</v>
      </c>
      <c r="AA33" s="152">
        <v>535</v>
      </c>
      <c r="AB33" s="152">
        <v>507</v>
      </c>
      <c r="AC33" s="153">
        <v>485</v>
      </c>
      <c r="AD33" s="100"/>
      <c r="AE33" s="154">
        <v>72</v>
      </c>
      <c r="AF33" s="127">
        <v>143</v>
      </c>
      <c r="AG33" s="683"/>
      <c r="AH33" s="684"/>
      <c r="AI33" s="684"/>
      <c r="AJ33" s="693"/>
      <c r="AK33" s="130">
        <v>60</v>
      </c>
      <c r="AL33" s="128">
        <v>60</v>
      </c>
      <c r="AM33" s="128">
        <v>60</v>
      </c>
      <c r="AN33" s="128">
        <v>60</v>
      </c>
      <c r="AO33" s="128">
        <v>60</v>
      </c>
      <c r="AP33" s="128">
        <v>60</v>
      </c>
      <c r="AQ33" s="129">
        <v>60</v>
      </c>
      <c r="AR33" s="100"/>
      <c r="AS33" s="155">
        <f>OPW!C34</f>
        <v>10.8226</v>
      </c>
      <c r="AT33" s="100"/>
      <c r="AU33" s="132">
        <f t="shared" si="0"/>
        <v>81366.75</v>
      </c>
      <c r="AV33" s="133">
        <f t="shared" si="1"/>
        <v>189856</v>
      </c>
      <c r="AW33" s="173" t="s">
        <v>176</v>
      </c>
      <c r="AX33" s="197"/>
      <c r="AY33" s="36" t="b">
        <v>1</v>
      </c>
      <c r="AZ33" s="36" t="b">
        <v>1</v>
      </c>
      <c r="BA33" s="1"/>
      <c r="BB33" s="267"/>
      <c r="BC33" s="268"/>
    </row>
    <row r="34" spans="2:55" ht="18.75" x14ac:dyDescent="0.25">
      <c r="B34" s="167" t="s">
        <v>177</v>
      </c>
      <c r="C34" s="158">
        <v>421</v>
      </c>
      <c r="D34" s="159">
        <v>841</v>
      </c>
      <c r="E34" s="683"/>
      <c r="F34" s="684"/>
      <c r="G34" s="684"/>
      <c r="H34" s="693"/>
      <c r="I34" s="160">
        <v>836</v>
      </c>
      <c r="J34" s="160">
        <v>704</v>
      </c>
      <c r="K34" s="160">
        <v>626</v>
      </c>
      <c r="L34" s="160">
        <v>573</v>
      </c>
      <c r="M34" s="160">
        <v>535</v>
      </c>
      <c r="N34" s="160">
        <v>507</v>
      </c>
      <c r="O34" s="161">
        <v>485</v>
      </c>
      <c r="P34" s="100"/>
      <c r="Q34" s="158">
        <v>421</v>
      </c>
      <c r="R34" s="162">
        <v>841</v>
      </c>
      <c r="S34" s="683"/>
      <c r="T34" s="684"/>
      <c r="U34" s="684"/>
      <c r="V34" s="693"/>
      <c r="W34" s="163">
        <v>836</v>
      </c>
      <c r="X34" s="160">
        <v>704</v>
      </c>
      <c r="Y34" s="160">
        <v>626</v>
      </c>
      <c r="Z34" s="160">
        <v>573</v>
      </c>
      <c r="AA34" s="160">
        <v>535</v>
      </c>
      <c r="AB34" s="160">
        <v>507</v>
      </c>
      <c r="AC34" s="161">
        <v>485</v>
      </c>
      <c r="AD34" s="100"/>
      <c r="AE34" s="158">
        <v>72</v>
      </c>
      <c r="AF34" s="162">
        <v>143</v>
      </c>
      <c r="AG34" s="683"/>
      <c r="AH34" s="684"/>
      <c r="AI34" s="684"/>
      <c r="AJ34" s="693"/>
      <c r="AK34" s="163">
        <v>60</v>
      </c>
      <c r="AL34" s="160">
        <v>60</v>
      </c>
      <c r="AM34" s="160">
        <v>60</v>
      </c>
      <c r="AN34" s="160">
        <v>60</v>
      </c>
      <c r="AO34" s="160">
        <v>60</v>
      </c>
      <c r="AP34" s="160">
        <v>60</v>
      </c>
      <c r="AQ34" s="161">
        <v>60</v>
      </c>
      <c r="AR34" s="100"/>
      <c r="AS34" s="164">
        <f>OPW!C35</f>
        <v>10.8226</v>
      </c>
      <c r="AT34" s="100"/>
      <c r="AU34" s="165">
        <f t="shared" si="0"/>
        <v>81366.75</v>
      </c>
      <c r="AV34" s="166">
        <f t="shared" si="1"/>
        <v>189856</v>
      </c>
      <c r="AW34" s="167" t="s">
        <v>177</v>
      </c>
      <c r="AX34" s="197"/>
      <c r="AY34" s="36" t="b">
        <v>1</v>
      </c>
      <c r="AZ34" s="36" t="b">
        <v>1</v>
      </c>
      <c r="BA34" s="1"/>
      <c r="BB34" s="267"/>
      <c r="BC34" s="268"/>
    </row>
    <row r="35" spans="2:55" ht="18.75" x14ac:dyDescent="0.25">
      <c r="B35" s="167" t="s">
        <v>174</v>
      </c>
      <c r="C35" s="126">
        <v>421</v>
      </c>
      <c r="D35" s="127">
        <v>841</v>
      </c>
      <c r="E35" s="683"/>
      <c r="F35" s="684"/>
      <c r="G35" s="684"/>
      <c r="H35" s="693"/>
      <c r="I35" s="128">
        <v>836</v>
      </c>
      <c r="J35" s="128">
        <v>704</v>
      </c>
      <c r="K35" s="128">
        <v>626</v>
      </c>
      <c r="L35" s="128">
        <v>573</v>
      </c>
      <c r="M35" s="128">
        <v>535</v>
      </c>
      <c r="N35" s="128">
        <v>507</v>
      </c>
      <c r="O35" s="129">
        <v>485</v>
      </c>
      <c r="P35" s="100"/>
      <c r="Q35" s="158">
        <v>421</v>
      </c>
      <c r="R35" s="162">
        <v>841</v>
      </c>
      <c r="S35" s="683"/>
      <c r="T35" s="684"/>
      <c r="U35" s="684"/>
      <c r="V35" s="693"/>
      <c r="W35" s="163">
        <v>836</v>
      </c>
      <c r="X35" s="160">
        <v>704</v>
      </c>
      <c r="Y35" s="160">
        <v>626</v>
      </c>
      <c r="Z35" s="160">
        <v>573</v>
      </c>
      <c r="AA35" s="160">
        <v>535</v>
      </c>
      <c r="AB35" s="160">
        <v>507</v>
      </c>
      <c r="AC35" s="161">
        <v>485</v>
      </c>
      <c r="AD35" s="100"/>
      <c r="AE35" s="158">
        <v>72</v>
      </c>
      <c r="AF35" s="162">
        <v>143</v>
      </c>
      <c r="AG35" s="683"/>
      <c r="AH35" s="684"/>
      <c r="AI35" s="684"/>
      <c r="AJ35" s="693"/>
      <c r="AK35" s="163">
        <v>60</v>
      </c>
      <c r="AL35" s="160">
        <v>60</v>
      </c>
      <c r="AM35" s="160">
        <v>60</v>
      </c>
      <c r="AN35" s="160">
        <v>60</v>
      </c>
      <c r="AO35" s="160">
        <v>60</v>
      </c>
      <c r="AP35" s="160">
        <v>60</v>
      </c>
      <c r="AQ35" s="161">
        <v>60</v>
      </c>
      <c r="AR35" s="100"/>
      <c r="AS35" s="164">
        <f>OPW!C36</f>
        <v>10.8226</v>
      </c>
      <c r="AT35" s="100"/>
      <c r="AU35" s="165">
        <f t="shared" si="0"/>
        <v>81366.75</v>
      </c>
      <c r="AV35" s="166">
        <f t="shared" si="1"/>
        <v>189856</v>
      </c>
      <c r="AW35" s="167" t="s">
        <v>174</v>
      </c>
      <c r="AX35" s="197"/>
      <c r="AY35" s="36" t="b">
        <v>1</v>
      </c>
      <c r="AZ35" s="36" t="b">
        <v>1</v>
      </c>
      <c r="BA35" s="1"/>
      <c r="BB35" s="267"/>
      <c r="BC35" s="268"/>
    </row>
    <row r="36" spans="2:55" ht="19.5" thickBot="1" x14ac:dyDescent="0.3">
      <c r="B36" s="172" t="s">
        <v>179</v>
      </c>
      <c r="C36" s="135">
        <v>421</v>
      </c>
      <c r="D36" s="136">
        <v>841</v>
      </c>
      <c r="E36" s="694"/>
      <c r="F36" s="695"/>
      <c r="G36" s="695"/>
      <c r="H36" s="696"/>
      <c r="I36" s="137">
        <v>836</v>
      </c>
      <c r="J36" s="137">
        <v>704</v>
      </c>
      <c r="K36" s="137">
        <v>626</v>
      </c>
      <c r="L36" s="137">
        <v>573</v>
      </c>
      <c r="M36" s="137">
        <v>535</v>
      </c>
      <c r="N36" s="137">
        <v>507</v>
      </c>
      <c r="O36" s="138">
        <v>485</v>
      </c>
      <c r="P36" s="100"/>
      <c r="Q36" s="168">
        <v>421</v>
      </c>
      <c r="R36" s="169">
        <v>841</v>
      </c>
      <c r="S36" s="694"/>
      <c r="T36" s="695"/>
      <c r="U36" s="695"/>
      <c r="V36" s="696"/>
      <c r="W36" s="144">
        <v>836</v>
      </c>
      <c r="X36" s="137">
        <v>704</v>
      </c>
      <c r="Y36" s="137">
        <v>626</v>
      </c>
      <c r="Z36" s="137">
        <v>573</v>
      </c>
      <c r="AA36" s="137">
        <v>535</v>
      </c>
      <c r="AB36" s="137">
        <v>507</v>
      </c>
      <c r="AC36" s="138">
        <v>485</v>
      </c>
      <c r="AD36" s="100"/>
      <c r="AE36" s="168">
        <v>72</v>
      </c>
      <c r="AF36" s="169">
        <v>143</v>
      </c>
      <c r="AG36" s="694"/>
      <c r="AH36" s="695"/>
      <c r="AI36" s="695"/>
      <c r="AJ36" s="696"/>
      <c r="AK36" s="144">
        <v>60</v>
      </c>
      <c r="AL36" s="137">
        <v>60</v>
      </c>
      <c r="AM36" s="137">
        <v>60</v>
      </c>
      <c r="AN36" s="137">
        <v>60</v>
      </c>
      <c r="AO36" s="137">
        <v>60</v>
      </c>
      <c r="AP36" s="137">
        <v>60</v>
      </c>
      <c r="AQ36" s="138">
        <v>60</v>
      </c>
      <c r="AR36" s="100"/>
      <c r="AS36" s="145">
        <f>OPW!C37</f>
        <v>10.8226</v>
      </c>
      <c r="AT36" s="100"/>
      <c r="AU36" s="170">
        <f t="shared" si="0"/>
        <v>81366.75</v>
      </c>
      <c r="AV36" s="171">
        <f t="shared" si="1"/>
        <v>189856</v>
      </c>
      <c r="AW36" s="172" t="s">
        <v>175</v>
      </c>
      <c r="AX36" s="197"/>
      <c r="AY36" s="36" t="b">
        <v>1</v>
      </c>
      <c r="AZ36" s="36" t="b">
        <v>1</v>
      </c>
      <c r="BA36" s="1"/>
      <c r="BB36" s="267"/>
      <c r="BC36" s="268"/>
    </row>
    <row r="37" spans="2:55" ht="18.75" x14ac:dyDescent="0.25">
      <c r="B37" s="332"/>
      <c r="C37" s="332"/>
      <c r="D37" s="90"/>
      <c r="E37" s="90"/>
      <c r="F37" s="90"/>
      <c r="G37" s="90"/>
      <c r="H37" s="90"/>
      <c r="I37" s="90"/>
      <c r="J37" s="90"/>
      <c r="K37" s="90"/>
      <c r="L37" s="90"/>
      <c r="M37" s="90"/>
      <c r="N37" s="90"/>
      <c r="O37" s="90"/>
      <c r="P37" s="100"/>
      <c r="Q37" s="333"/>
      <c r="R37" s="100"/>
      <c r="S37" s="334"/>
      <c r="T37" s="334"/>
      <c r="U37" s="332"/>
      <c r="V37" s="335"/>
      <c r="W37" s="335"/>
      <c r="X37" s="336"/>
    </row>
    <row r="38" spans="2:55" x14ac:dyDescent="0.25">
      <c r="B38" s="556" t="s">
        <v>195</v>
      </c>
      <c r="C38" s="337"/>
      <c r="D38" s="337"/>
      <c r="E38" s="337"/>
      <c r="F38" s="337"/>
      <c r="G38" s="337"/>
      <c r="H38" s="337"/>
      <c r="I38" s="337"/>
      <c r="J38" s="337"/>
      <c r="K38" s="337"/>
      <c r="L38" s="337"/>
      <c r="M38" s="337"/>
      <c r="N38" s="337"/>
      <c r="O38" s="337"/>
      <c r="P38" s="337"/>
    </row>
    <row r="47" spans="2:55" x14ac:dyDescent="0.25">
      <c r="B47" s="338"/>
      <c r="C47" s="338"/>
    </row>
  </sheetData>
  <sheetProtection algorithmName="SHA-512" hashValue="RDUiEc+xAj8qvj0SifxlKQTboLl5bn3RezWnS4G5TEKz+PcXikeVzOyg6kkAan5mWciTz1t9TO4PyoaPEZZ1Yw==" saltValue="hVotDtLaQU3nlnSyq915uA==" spinCount="100000" sheet="1" objects="1" scenarios="1"/>
  <mergeCells count="28">
    <mergeCell ref="E27:H36"/>
    <mergeCell ref="AE5:AE25"/>
    <mergeCell ref="AH5:AH16"/>
    <mergeCell ref="AK5:AQ26"/>
    <mergeCell ref="S27:V36"/>
    <mergeCell ref="AG27:AJ36"/>
    <mergeCell ref="AV2:AV4"/>
    <mergeCell ref="AU2:AU4"/>
    <mergeCell ref="AS2:AS4"/>
    <mergeCell ref="AV5:AV21"/>
    <mergeCell ref="AE2:AQ2"/>
    <mergeCell ref="AE3:AE4"/>
    <mergeCell ref="AF3:AF4"/>
    <mergeCell ref="AG3:AQ3"/>
    <mergeCell ref="Q2:AC2"/>
    <mergeCell ref="C5:C25"/>
    <mergeCell ref="I5:O26"/>
    <mergeCell ref="C2:O2"/>
    <mergeCell ref="E3:O3"/>
    <mergeCell ref="C3:C4"/>
    <mergeCell ref="F5:F16"/>
    <mergeCell ref="D3:D4"/>
    <mergeCell ref="Q3:Q4"/>
    <mergeCell ref="R3:R4"/>
    <mergeCell ref="S3:AC3"/>
    <mergeCell ref="Q5:Q25"/>
    <mergeCell ref="T5:T16"/>
    <mergeCell ref="W5:AC26"/>
  </mergeCells>
  <pageMargins left="0.7" right="0.7" top="0.78740157499999996" bottom="0.78740157499999996" header="0.3" footer="0.3"/>
  <pageSetup paperSize="9" orientation="portrait" r:id="rId1"/>
  <drawing r:id="rId2"/>
  <picture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Anleitung</vt:lpstr>
      <vt:lpstr>VT</vt:lpstr>
      <vt:lpstr>TP &amp; AP</vt:lpstr>
      <vt:lpstr>OPW</vt:lpstr>
      <vt:lpstr>VT 2015</vt:lpstr>
      <vt:lpstr>VT 2019</vt:lpstr>
      <vt:lpstr>TP &amp; AP 2015</vt:lpstr>
      <vt:lpstr>TP &amp; AP 2019</vt:lpstr>
      <vt:lpstr>Daten 2015</vt:lpstr>
      <vt:lpstr>Daten 2019</vt:lpstr>
    </vt:vector>
  </TitlesOfParts>
  <Company>Psychotherapeutische Praxis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Hartmann</dc:creator>
  <cp:lastModifiedBy>Roland Hartmann</cp:lastModifiedBy>
  <dcterms:created xsi:type="dcterms:W3CDTF">2012-04-11T18:55:00Z</dcterms:created>
  <dcterms:modified xsi:type="dcterms:W3CDTF">2019-05-21T10:09:19Z</dcterms:modified>
</cp:coreProperties>
</file>